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eza.gjuzi\OneDrive - AKSHI Azure AD\Desktop\MSHMS 2026\Buxheti\Monitorimi\Monitorimi 4 mujor I 2026\"/>
    </mc:Choice>
  </mc:AlternateContent>
  <xr:revisionPtr revIDLastSave="0" documentId="8_{C0DF9EC7-126A-4ECD-B96C-9D882F7180D6}" xr6:coauthVersionLast="47" xr6:coauthVersionMax="47" xr10:uidLastSave="{00000000-0000-0000-0000-000000000000}"/>
  <bookViews>
    <workbookView xWindow="-120" yWindow="-120" windowWidth="29040" windowHeight="15720" firstSheet="2" activeTab="8" xr2:uid="{00000000-000D-0000-FFFF-FFFF00000000}"/>
  </bookViews>
  <sheets>
    <sheet name="Aneksi nr.1" sheetId="1" r:id="rId1"/>
    <sheet name="Aneksi nr.1.1" sheetId="2" r:id="rId2"/>
    <sheet name="Aneksi nr.1.2" sheetId="3" r:id="rId3"/>
    <sheet name="Aneksi nr.3 01110" sheetId="4" r:id="rId4"/>
    <sheet name="Aneksi nr.3 01190" sheetId="5" r:id="rId5"/>
    <sheet name="Aneksi nr.3 07220" sheetId="6" r:id="rId6"/>
    <sheet name="Aneksi nr.3 07330" sheetId="7" r:id="rId7"/>
    <sheet name="Aneksi nr.3 07450" sheetId="8" r:id="rId8"/>
    <sheet name="Aneksi nr.3 10430" sheetId="9" r:id="rId9"/>
  </sheets>
  <definedNames>
    <definedName name="JR_PAGE_ANCHOR_0_1" localSheetId="1">'Aneksi nr.1.1'!#REF!</definedName>
    <definedName name="JR_PAGE_ANCHOR_0_1" localSheetId="2">'Aneksi nr.1.2'!#REF!</definedName>
    <definedName name="JR_PAGE_ANCHOR_0_1" localSheetId="3">'Aneksi nr.3 01110'!#REF!</definedName>
    <definedName name="JR_PAGE_ANCHOR_0_1" localSheetId="4">'Aneksi nr.3 01190'!#REF!</definedName>
    <definedName name="JR_PAGE_ANCHOR_0_1" localSheetId="5">'Aneksi nr.3 07220'!$A$1</definedName>
    <definedName name="JR_PAGE_ANCHOR_0_1" localSheetId="6">'Aneksi nr.3 07330'!#REF!</definedName>
    <definedName name="JR_PAGE_ANCHOR_0_1" localSheetId="7">'Aneksi nr.3 07450'!#REF!</definedName>
    <definedName name="JR_PAGE_ANCHOR_0_1" localSheetId="8">'Aneksi nr.3 10430'!#REF!</definedName>
    <definedName name="JR_PAGE_ANCHOR_0_1">'Aneksi nr.1'!#REF!</definedName>
    <definedName name="_xlnm.Print_Area" localSheetId="1">'Aneksi nr.1.1'!$A$1:$Q$38</definedName>
    <definedName name="_xlnm.Print_Area" localSheetId="2">'Aneksi nr.1.2'!$A$1:$Q$57</definedName>
    <definedName name="_xlnm.Print_Area" localSheetId="3">'Aneksi nr.3 01110'!$A$1:$R$28</definedName>
    <definedName name="_xlnm.Print_Area" localSheetId="5">'Aneksi nr.3 07220'!$A$1:$S$33</definedName>
    <definedName name="_xlnm.Print_Area" localSheetId="6">'Aneksi nr.3 07330'!$A$1:$R$151</definedName>
    <definedName name="_xlnm.Print_Area" localSheetId="8">'Aneksi nr.3 10430'!$A$1:$R$40</definedName>
    <definedName name="_xlnm.Print_Titles" localSheetId="1">'Aneksi nr.1.1'!$A:$F</definedName>
    <definedName name="_xlnm.Print_Titles" localSheetId="2">'Aneksi nr.1.2'!$4:$4</definedName>
    <definedName name="_xlnm.Print_Titles" localSheetId="3">'Aneksi nr.3 01110'!$A:$C</definedName>
    <definedName name="_xlnm.Print_Titles" localSheetId="4">'Aneksi nr.3 01190'!$A:$C</definedName>
    <definedName name="_xlnm.Print_Titles" localSheetId="5">'Aneksi nr.3 07220'!$A:$D,'Aneksi nr.3 07220'!$7:$8</definedName>
    <definedName name="_xlnm.Print_Titles" localSheetId="6">'Aneksi nr.3 07330'!$A:$C,'Aneksi nr.3 07330'!$7:$9</definedName>
    <definedName name="_xlnm.Print_Titles" localSheetId="7">'Aneksi nr.3 07450'!$A:$C</definedName>
    <definedName name="_xlnm.Print_Titles" localSheetId="8">'Aneksi nr.3 10430'!$A:$C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5" i="7" l="1"/>
  <c r="K145" i="7"/>
  <c r="K146" i="7" s="1"/>
  <c r="H145" i="7"/>
  <c r="E145" i="7"/>
  <c r="E146" i="7" s="1"/>
  <c r="R144" i="7"/>
  <c r="Q144" i="7"/>
  <c r="P144" i="7"/>
  <c r="O144" i="7"/>
  <c r="P143" i="7"/>
  <c r="O143" i="7"/>
  <c r="R143" i="7" s="1"/>
  <c r="O142" i="7"/>
  <c r="R142" i="7" s="1"/>
  <c r="R141" i="7"/>
  <c r="Q141" i="7"/>
  <c r="P141" i="7"/>
  <c r="O141" i="7"/>
  <c r="P140" i="7"/>
  <c r="O140" i="7"/>
  <c r="R140" i="7" s="1"/>
  <c r="O139" i="7"/>
  <c r="R139" i="7" s="1"/>
  <c r="R138" i="7"/>
  <c r="Q138" i="7"/>
  <c r="P138" i="7"/>
  <c r="O138" i="7"/>
  <c r="P137" i="7"/>
  <c r="O137" i="7"/>
  <c r="R137" i="7" s="1"/>
  <c r="O136" i="7"/>
  <c r="R136" i="7" s="1"/>
  <c r="R135" i="7"/>
  <c r="Q135" i="7"/>
  <c r="P135" i="7"/>
  <c r="O135" i="7"/>
  <c r="P134" i="7"/>
  <c r="O134" i="7"/>
  <c r="R134" i="7" s="1"/>
  <c r="O133" i="7"/>
  <c r="R133" i="7" s="1"/>
  <c r="R132" i="7"/>
  <c r="Q132" i="7"/>
  <c r="P132" i="7"/>
  <c r="O132" i="7"/>
  <c r="P131" i="7"/>
  <c r="O131" i="7"/>
  <c r="R131" i="7" s="1"/>
  <c r="O130" i="7"/>
  <c r="R130" i="7" s="1"/>
  <c r="R129" i="7"/>
  <c r="Q129" i="7"/>
  <c r="P129" i="7"/>
  <c r="O129" i="7"/>
  <c r="P128" i="7"/>
  <c r="O128" i="7"/>
  <c r="R128" i="7" s="1"/>
  <c r="O127" i="7"/>
  <c r="R127" i="7" s="1"/>
  <c r="R126" i="7"/>
  <c r="Q126" i="7"/>
  <c r="P126" i="7"/>
  <c r="O126" i="7"/>
  <c r="P125" i="7"/>
  <c r="O125" i="7"/>
  <c r="R125" i="7" s="1"/>
  <c r="O124" i="7"/>
  <c r="R124" i="7" s="1"/>
  <c r="N122" i="7"/>
  <c r="N146" i="7" s="1"/>
  <c r="K122" i="7"/>
  <c r="H122" i="7"/>
  <c r="H146" i="7" s="1"/>
  <c r="E122" i="7"/>
  <c r="I120" i="7"/>
  <c r="I119" i="7"/>
  <c r="I118" i="7"/>
  <c r="I117" i="7"/>
  <c r="O116" i="7"/>
  <c r="R116" i="7" s="1"/>
  <c r="L116" i="7"/>
  <c r="I116" i="7"/>
  <c r="R115" i="7"/>
  <c r="Q115" i="7"/>
  <c r="O115" i="7"/>
  <c r="P115" i="7" s="1"/>
  <c r="L115" i="7"/>
  <c r="I115" i="7"/>
  <c r="O114" i="7"/>
  <c r="R114" i="7" s="1"/>
  <c r="L114" i="7"/>
  <c r="I114" i="7"/>
  <c r="R113" i="7"/>
  <c r="Q113" i="7"/>
  <c r="O113" i="7"/>
  <c r="P113" i="7" s="1"/>
  <c r="L113" i="7"/>
  <c r="I113" i="7"/>
  <c r="O112" i="7"/>
  <c r="R112" i="7" s="1"/>
  <c r="L112" i="7"/>
  <c r="I112" i="7"/>
  <c r="R111" i="7"/>
  <c r="Q111" i="7"/>
  <c r="O111" i="7"/>
  <c r="P111" i="7" s="1"/>
  <c r="L111" i="7"/>
  <c r="I111" i="7"/>
  <c r="O110" i="7"/>
  <c r="R110" i="7" s="1"/>
  <c r="L110" i="7"/>
  <c r="I110" i="7"/>
  <c r="R109" i="7"/>
  <c r="Q109" i="7"/>
  <c r="O109" i="7"/>
  <c r="P109" i="7" s="1"/>
  <c r="L109" i="7"/>
  <c r="I109" i="7"/>
  <c r="O108" i="7"/>
  <c r="R108" i="7" s="1"/>
  <c r="L108" i="7"/>
  <c r="I108" i="7"/>
  <c r="R107" i="7"/>
  <c r="Q107" i="7"/>
  <c r="O107" i="7"/>
  <c r="P107" i="7" s="1"/>
  <c r="L107" i="7"/>
  <c r="I107" i="7"/>
  <c r="O106" i="7"/>
  <c r="R106" i="7" s="1"/>
  <c r="L106" i="7"/>
  <c r="I106" i="7"/>
  <c r="R105" i="7"/>
  <c r="Q105" i="7"/>
  <c r="O105" i="7"/>
  <c r="P105" i="7" s="1"/>
  <c r="L105" i="7"/>
  <c r="I105" i="7"/>
  <c r="O104" i="7"/>
  <c r="R104" i="7" s="1"/>
  <c r="L104" i="7"/>
  <c r="I104" i="7"/>
  <c r="R103" i="7"/>
  <c r="Q103" i="7"/>
  <c r="O103" i="7"/>
  <c r="P103" i="7" s="1"/>
  <c r="L103" i="7"/>
  <c r="I103" i="7"/>
  <c r="O102" i="7"/>
  <c r="R102" i="7" s="1"/>
  <c r="L102" i="7"/>
  <c r="I102" i="7"/>
  <c r="R101" i="7"/>
  <c r="Q101" i="7"/>
  <c r="O101" i="7"/>
  <c r="P101" i="7" s="1"/>
  <c r="L101" i="7"/>
  <c r="I101" i="7"/>
  <c r="O100" i="7"/>
  <c r="R100" i="7" s="1"/>
  <c r="L100" i="7"/>
  <c r="I100" i="7"/>
  <c r="R99" i="7"/>
  <c r="Q99" i="7"/>
  <c r="O99" i="7"/>
  <c r="P99" i="7" s="1"/>
  <c r="L99" i="7"/>
  <c r="I99" i="7"/>
  <c r="O98" i="7"/>
  <c r="R98" i="7" s="1"/>
  <c r="L98" i="7"/>
  <c r="I98" i="7"/>
  <c r="R97" i="7"/>
  <c r="Q97" i="7"/>
  <c r="O97" i="7"/>
  <c r="P97" i="7" s="1"/>
  <c r="L97" i="7"/>
  <c r="I97" i="7"/>
  <c r="O96" i="7"/>
  <c r="R96" i="7" s="1"/>
  <c r="L96" i="7"/>
  <c r="I96" i="7"/>
  <c r="R95" i="7"/>
  <c r="Q95" i="7"/>
  <c r="P95" i="7"/>
  <c r="O95" i="7"/>
  <c r="L95" i="7"/>
  <c r="I95" i="7"/>
  <c r="O94" i="7"/>
  <c r="R94" i="7" s="1"/>
  <c r="L94" i="7"/>
  <c r="I94" i="7"/>
  <c r="R93" i="7"/>
  <c r="Q93" i="7"/>
  <c r="P93" i="7"/>
  <c r="O93" i="7"/>
  <c r="I93" i="7"/>
  <c r="P92" i="7"/>
  <c r="O92" i="7"/>
  <c r="R92" i="7" s="1"/>
  <c r="L92" i="7"/>
  <c r="I92" i="7"/>
  <c r="R91" i="7"/>
  <c r="Q91" i="7"/>
  <c r="P91" i="7"/>
  <c r="O91" i="7"/>
  <c r="L91" i="7"/>
  <c r="I91" i="7"/>
  <c r="P90" i="7"/>
  <c r="O90" i="7"/>
  <c r="R90" i="7" s="1"/>
  <c r="L90" i="7"/>
  <c r="I90" i="7"/>
  <c r="R89" i="7"/>
  <c r="Q89" i="7"/>
  <c r="P89" i="7"/>
  <c r="O89" i="7"/>
  <c r="L89" i="7"/>
  <c r="I89" i="7"/>
  <c r="P88" i="7"/>
  <c r="O88" i="7"/>
  <c r="R88" i="7" s="1"/>
  <c r="L88" i="7"/>
  <c r="I88" i="7"/>
  <c r="R87" i="7"/>
  <c r="Q87" i="7"/>
  <c r="P87" i="7"/>
  <c r="O87" i="7"/>
  <c r="L87" i="7"/>
  <c r="I87" i="7"/>
  <c r="O86" i="7"/>
  <c r="L86" i="7"/>
  <c r="I86" i="7"/>
  <c r="Q85" i="7"/>
  <c r="P85" i="7"/>
  <c r="O85" i="7"/>
  <c r="R85" i="7" s="1"/>
  <c r="L85" i="7"/>
  <c r="I85" i="7"/>
  <c r="R84" i="7"/>
  <c r="P84" i="7"/>
  <c r="O84" i="7"/>
  <c r="Q84" i="7" s="1"/>
  <c r="L84" i="7"/>
  <c r="I84" i="7"/>
  <c r="Q83" i="7"/>
  <c r="P83" i="7"/>
  <c r="O83" i="7"/>
  <c r="R83" i="7" s="1"/>
  <c r="L83" i="7"/>
  <c r="I83" i="7"/>
  <c r="R82" i="7"/>
  <c r="P82" i="7"/>
  <c r="O82" i="7"/>
  <c r="Q82" i="7" s="1"/>
  <c r="L82" i="7"/>
  <c r="I82" i="7"/>
  <c r="Q81" i="7"/>
  <c r="P81" i="7"/>
  <c r="O81" i="7"/>
  <c r="R81" i="7" s="1"/>
  <c r="L81" i="7"/>
  <c r="I81" i="7"/>
  <c r="R80" i="7"/>
  <c r="P80" i="7"/>
  <c r="O80" i="7"/>
  <c r="Q80" i="7" s="1"/>
  <c r="L80" i="7"/>
  <c r="I80" i="7"/>
  <c r="Q79" i="7"/>
  <c r="P79" i="7"/>
  <c r="O79" i="7"/>
  <c r="R79" i="7" s="1"/>
  <c r="L79" i="7"/>
  <c r="I79" i="7"/>
  <c r="O78" i="7"/>
  <c r="R78" i="7" s="1"/>
  <c r="L78" i="7"/>
  <c r="I78" i="7"/>
  <c r="Q77" i="7"/>
  <c r="P77" i="7"/>
  <c r="O77" i="7"/>
  <c r="R77" i="7" s="1"/>
  <c r="L77" i="7"/>
  <c r="I77" i="7"/>
  <c r="O76" i="7"/>
  <c r="R76" i="7" s="1"/>
  <c r="L76" i="7"/>
  <c r="I76" i="7"/>
  <c r="Q75" i="7"/>
  <c r="P75" i="7"/>
  <c r="O75" i="7"/>
  <c r="R75" i="7" s="1"/>
  <c r="L75" i="7"/>
  <c r="I75" i="7"/>
  <c r="O74" i="7"/>
  <c r="R74" i="7" s="1"/>
  <c r="L74" i="7"/>
  <c r="I74" i="7"/>
  <c r="Q73" i="7"/>
  <c r="P73" i="7"/>
  <c r="O73" i="7"/>
  <c r="R73" i="7" s="1"/>
  <c r="L73" i="7"/>
  <c r="I73" i="7"/>
  <c r="O72" i="7"/>
  <c r="R72" i="7" s="1"/>
  <c r="L72" i="7"/>
  <c r="I72" i="7"/>
  <c r="Q71" i="7"/>
  <c r="P71" i="7"/>
  <c r="O71" i="7"/>
  <c r="R71" i="7" s="1"/>
  <c r="L71" i="7"/>
  <c r="I71" i="7"/>
  <c r="L70" i="7"/>
  <c r="I70" i="7"/>
  <c r="O69" i="7"/>
  <c r="R69" i="7" s="1"/>
  <c r="L69" i="7"/>
  <c r="I69" i="7"/>
  <c r="R68" i="7"/>
  <c r="P68" i="7"/>
  <c r="O68" i="7"/>
  <c r="Q68" i="7" s="1"/>
  <c r="L68" i="7"/>
  <c r="I68" i="7"/>
  <c r="O67" i="7"/>
  <c r="R67" i="7" s="1"/>
  <c r="L67" i="7"/>
  <c r="I67" i="7"/>
  <c r="R66" i="7"/>
  <c r="P66" i="7"/>
  <c r="O66" i="7"/>
  <c r="Q66" i="7" s="1"/>
  <c r="L66" i="7"/>
  <c r="I66" i="7"/>
  <c r="O65" i="7"/>
  <c r="R65" i="7" s="1"/>
  <c r="L65" i="7"/>
  <c r="I65" i="7"/>
  <c r="R64" i="7"/>
  <c r="P64" i="7"/>
  <c r="O64" i="7"/>
  <c r="Q64" i="7" s="1"/>
  <c r="L64" i="7"/>
  <c r="I64" i="7"/>
  <c r="O63" i="7"/>
  <c r="R63" i="7" s="1"/>
  <c r="L63" i="7"/>
  <c r="I63" i="7"/>
  <c r="R62" i="7"/>
  <c r="P62" i="7"/>
  <c r="O62" i="7"/>
  <c r="Q62" i="7" s="1"/>
  <c r="L62" i="7"/>
  <c r="I62" i="7"/>
  <c r="O61" i="7"/>
  <c r="R61" i="7" s="1"/>
  <c r="L61" i="7"/>
  <c r="I61" i="7"/>
  <c r="R60" i="7"/>
  <c r="P60" i="7"/>
  <c r="O60" i="7"/>
  <c r="Q60" i="7" s="1"/>
  <c r="L60" i="7"/>
  <c r="I60" i="7"/>
  <c r="O59" i="7"/>
  <c r="R59" i="7" s="1"/>
  <c r="L59" i="7"/>
  <c r="I59" i="7"/>
  <c r="R58" i="7"/>
  <c r="P58" i="7"/>
  <c r="O58" i="7"/>
  <c r="Q58" i="7" s="1"/>
  <c r="L58" i="7"/>
  <c r="I58" i="7"/>
  <c r="O57" i="7"/>
  <c r="R57" i="7" s="1"/>
  <c r="L57" i="7"/>
  <c r="I57" i="7"/>
  <c r="R56" i="7"/>
  <c r="P56" i="7"/>
  <c r="O56" i="7"/>
  <c r="Q56" i="7" s="1"/>
  <c r="L56" i="7"/>
  <c r="I56" i="7"/>
  <c r="O55" i="7"/>
  <c r="R55" i="7" s="1"/>
  <c r="L55" i="7"/>
  <c r="I55" i="7"/>
  <c r="R54" i="7"/>
  <c r="P54" i="7"/>
  <c r="O54" i="7"/>
  <c r="Q54" i="7" s="1"/>
  <c r="L54" i="7"/>
  <c r="I54" i="7"/>
  <c r="O53" i="7"/>
  <c r="R53" i="7" s="1"/>
  <c r="L53" i="7"/>
  <c r="I53" i="7"/>
  <c r="R52" i="7"/>
  <c r="P52" i="7"/>
  <c r="O52" i="7"/>
  <c r="Q52" i="7" s="1"/>
  <c r="L52" i="7"/>
  <c r="I52" i="7"/>
  <c r="O51" i="7"/>
  <c r="R51" i="7" s="1"/>
  <c r="L51" i="7"/>
  <c r="I51" i="7"/>
  <c r="R50" i="7"/>
  <c r="P50" i="7"/>
  <c r="O50" i="7"/>
  <c r="Q50" i="7" s="1"/>
  <c r="L50" i="7"/>
  <c r="I50" i="7"/>
  <c r="O49" i="7"/>
  <c r="R49" i="7" s="1"/>
  <c r="L49" i="7"/>
  <c r="I49" i="7"/>
  <c r="R48" i="7"/>
  <c r="P48" i="7"/>
  <c r="O48" i="7"/>
  <c r="Q48" i="7" s="1"/>
  <c r="L48" i="7"/>
  <c r="I48" i="7"/>
  <c r="O47" i="7"/>
  <c r="R47" i="7" s="1"/>
  <c r="L47" i="7"/>
  <c r="I47" i="7"/>
  <c r="R46" i="7"/>
  <c r="P46" i="7"/>
  <c r="O46" i="7"/>
  <c r="Q46" i="7" s="1"/>
  <c r="L46" i="7"/>
  <c r="I46" i="7"/>
  <c r="O45" i="7"/>
  <c r="R45" i="7" s="1"/>
  <c r="L45" i="7"/>
  <c r="I45" i="7"/>
  <c r="R44" i="7"/>
  <c r="P44" i="7"/>
  <c r="O44" i="7"/>
  <c r="Q44" i="7" s="1"/>
  <c r="L44" i="7"/>
  <c r="I44" i="7"/>
  <c r="O43" i="7"/>
  <c r="R43" i="7" s="1"/>
  <c r="L43" i="7"/>
  <c r="I43" i="7"/>
  <c r="R42" i="7"/>
  <c r="P42" i="7"/>
  <c r="O42" i="7"/>
  <c r="Q42" i="7" s="1"/>
  <c r="L42" i="7"/>
  <c r="I42" i="7"/>
  <c r="O41" i="7"/>
  <c r="R41" i="7" s="1"/>
  <c r="L41" i="7"/>
  <c r="I41" i="7"/>
  <c r="R40" i="7"/>
  <c r="P40" i="7"/>
  <c r="O40" i="7"/>
  <c r="Q40" i="7" s="1"/>
  <c r="L40" i="7"/>
  <c r="I40" i="7"/>
  <c r="O39" i="7"/>
  <c r="R39" i="7" s="1"/>
  <c r="L39" i="7"/>
  <c r="I39" i="7"/>
  <c r="R38" i="7"/>
  <c r="P38" i="7"/>
  <c r="O38" i="7"/>
  <c r="Q38" i="7" s="1"/>
  <c r="L38" i="7"/>
  <c r="I38" i="7"/>
  <c r="O37" i="7"/>
  <c r="R37" i="7" s="1"/>
  <c r="L37" i="7"/>
  <c r="I37" i="7"/>
  <c r="R36" i="7"/>
  <c r="P36" i="7"/>
  <c r="O36" i="7"/>
  <c r="Q36" i="7" s="1"/>
  <c r="L36" i="7"/>
  <c r="I36" i="7"/>
  <c r="O35" i="7"/>
  <c r="R35" i="7" s="1"/>
  <c r="L35" i="7"/>
  <c r="I35" i="7"/>
  <c r="R34" i="7"/>
  <c r="P34" i="7"/>
  <c r="O34" i="7"/>
  <c r="Q34" i="7" s="1"/>
  <c r="L34" i="7"/>
  <c r="I34" i="7"/>
  <c r="O33" i="7"/>
  <c r="R33" i="7" s="1"/>
  <c r="L33" i="7"/>
  <c r="I33" i="7"/>
  <c r="F33" i="7"/>
  <c r="Q32" i="7"/>
  <c r="P32" i="7"/>
  <c r="O32" i="7"/>
  <c r="R32" i="7" s="1"/>
  <c r="L32" i="7"/>
  <c r="I32" i="7"/>
  <c r="P31" i="7"/>
  <c r="O31" i="7"/>
  <c r="Q31" i="7" s="1"/>
  <c r="L31" i="7"/>
  <c r="R31" i="7" s="1"/>
  <c r="I31" i="7"/>
  <c r="Q30" i="7"/>
  <c r="P30" i="7"/>
  <c r="O30" i="7"/>
  <c r="R30" i="7" s="1"/>
  <c r="L30" i="7"/>
  <c r="I30" i="7"/>
  <c r="P29" i="7"/>
  <c r="O29" i="7"/>
  <c r="Q29" i="7" s="1"/>
  <c r="L29" i="7"/>
  <c r="R29" i="7" s="1"/>
  <c r="I29" i="7"/>
  <c r="Q28" i="7"/>
  <c r="P28" i="7"/>
  <c r="O28" i="7"/>
  <c r="R28" i="7" s="1"/>
  <c r="L28" i="7"/>
  <c r="I28" i="7"/>
  <c r="P27" i="7"/>
  <c r="O27" i="7"/>
  <c r="Q27" i="7" s="1"/>
  <c r="L27" i="7"/>
  <c r="R27" i="7" s="1"/>
  <c r="I27" i="7"/>
  <c r="Q26" i="7"/>
  <c r="P26" i="7"/>
  <c r="L26" i="7"/>
  <c r="R26" i="7" s="1"/>
  <c r="I26" i="7"/>
  <c r="Q25" i="7"/>
  <c r="P25" i="7"/>
  <c r="L25" i="7"/>
  <c r="R25" i="7" s="1"/>
  <c r="I25" i="7"/>
  <c r="Q24" i="7"/>
  <c r="P24" i="7"/>
  <c r="L24" i="7"/>
  <c r="R24" i="7" s="1"/>
  <c r="I24" i="7"/>
  <c r="R23" i="7"/>
  <c r="O23" i="7"/>
  <c r="Q23" i="7" s="1"/>
  <c r="L23" i="7"/>
  <c r="I23" i="7"/>
  <c r="Q22" i="7"/>
  <c r="P22" i="7"/>
  <c r="O22" i="7"/>
  <c r="R22" i="7" s="1"/>
  <c r="L22" i="7"/>
  <c r="I22" i="7"/>
  <c r="R21" i="7"/>
  <c r="O21" i="7"/>
  <c r="Q21" i="7" s="1"/>
  <c r="L21" i="7"/>
  <c r="I21" i="7"/>
  <c r="Q20" i="7"/>
  <c r="P20" i="7"/>
  <c r="O20" i="7"/>
  <c r="R20" i="7" s="1"/>
  <c r="L20" i="7"/>
  <c r="I20" i="7"/>
  <c r="R19" i="7"/>
  <c r="O19" i="7"/>
  <c r="Q19" i="7" s="1"/>
  <c r="L19" i="7"/>
  <c r="I19" i="7"/>
  <c r="Q18" i="7"/>
  <c r="P18" i="7"/>
  <c r="O18" i="7"/>
  <c r="R18" i="7" s="1"/>
  <c r="L18" i="7"/>
  <c r="I18" i="7"/>
  <c r="R17" i="7"/>
  <c r="O17" i="7"/>
  <c r="Q17" i="7" s="1"/>
  <c r="L17" i="7"/>
  <c r="I17" i="7"/>
  <c r="Q16" i="7"/>
  <c r="P16" i="7"/>
  <c r="O16" i="7"/>
  <c r="R16" i="7" s="1"/>
  <c r="L16" i="7"/>
  <c r="I16" i="7"/>
  <c r="R15" i="7"/>
  <c r="O15" i="7"/>
  <c r="Q15" i="7" s="1"/>
  <c r="L15" i="7"/>
  <c r="I15" i="7"/>
  <c r="Q14" i="7"/>
  <c r="P14" i="7"/>
  <c r="O14" i="7"/>
  <c r="R14" i="7" s="1"/>
  <c r="L14" i="7"/>
  <c r="I14" i="7"/>
  <c r="R13" i="7"/>
  <c r="O13" i="7"/>
  <c r="Q13" i="7" s="1"/>
  <c r="L13" i="7"/>
  <c r="I13" i="7"/>
  <c r="Q12" i="7"/>
  <c r="P12" i="7"/>
  <c r="O12" i="7"/>
  <c r="R12" i="7" s="1"/>
  <c r="L12" i="7"/>
  <c r="I12" i="7"/>
  <c r="R11" i="7"/>
  <c r="O11" i="7"/>
  <c r="Q11" i="7" s="1"/>
  <c r="L11" i="7"/>
  <c r="I11" i="7"/>
  <c r="P94" i="7" l="1"/>
  <c r="P96" i="7"/>
  <c r="P98" i="7"/>
  <c r="P100" i="7"/>
  <c r="P102" i="7"/>
  <c r="P104" i="7"/>
  <c r="P106" i="7"/>
  <c r="P108" i="7"/>
  <c r="P110" i="7"/>
  <c r="P112" i="7"/>
  <c r="P114" i="7"/>
  <c r="P116" i="7"/>
  <c r="P124" i="7"/>
  <c r="P127" i="7"/>
  <c r="P130" i="7"/>
  <c r="P133" i="7"/>
  <c r="P136" i="7"/>
  <c r="P139" i="7"/>
  <c r="P142" i="7"/>
  <c r="Q94" i="7"/>
  <c r="Q96" i="7"/>
  <c r="Q98" i="7"/>
  <c r="Q100" i="7"/>
  <c r="Q102" i="7"/>
  <c r="Q104" i="7"/>
  <c r="Q106" i="7"/>
  <c r="Q108" i="7"/>
  <c r="Q110" i="7"/>
  <c r="Q112" i="7"/>
  <c r="Q114" i="7"/>
  <c r="Q116" i="7"/>
  <c r="Q124" i="7"/>
  <c r="Q127" i="7"/>
  <c r="Q130" i="7"/>
  <c r="Q133" i="7"/>
  <c r="Q136" i="7"/>
  <c r="Q139" i="7"/>
  <c r="Q142" i="7"/>
  <c r="P33" i="7"/>
  <c r="P35" i="7"/>
  <c r="P37" i="7"/>
  <c r="P39" i="7"/>
  <c r="P41" i="7"/>
  <c r="P43" i="7"/>
  <c r="P45" i="7"/>
  <c r="P47" i="7"/>
  <c r="P49" i="7"/>
  <c r="P51" i="7"/>
  <c r="P53" i="7"/>
  <c r="P55" i="7"/>
  <c r="P57" i="7"/>
  <c r="P59" i="7"/>
  <c r="P61" i="7"/>
  <c r="P63" i="7"/>
  <c r="P65" i="7"/>
  <c r="P67" i="7"/>
  <c r="P69" i="7"/>
  <c r="Q88" i="7"/>
  <c r="Q90" i="7"/>
  <c r="Q92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Q67" i="7"/>
  <c r="Q69" i="7"/>
  <c r="P11" i="7"/>
  <c r="P13" i="7"/>
  <c r="P15" i="7"/>
  <c r="P17" i="7"/>
  <c r="P19" i="7"/>
  <c r="P21" i="7"/>
  <c r="P23" i="7"/>
  <c r="P72" i="7"/>
  <c r="P74" i="7"/>
  <c r="P76" i="7"/>
  <c r="P78" i="7"/>
  <c r="Q72" i="7"/>
  <c r="Q74" i="7"/>
  <c r="Q76" i="7"/>
  <c r="Q78" i="7"/>
  <c r="Q125" i="7"/>
  <c r="Q128" i="7"/>
  <c r="Q131" i="7"/>
  <c r="Q134" i="7"/>
  <c r="Q137" i="7"/>
  <c r="Q140" i="7"/>
  <c r="Q143" i="7"/>
  <c r="P11" i="4" l="1"/>
  <c r="S14" i="9"/>
  <c r="M14" i="9"/>
  <c r="K31" i="9" l="1"/>
  <c r="H31" i="9"/>
  <c r="N31" i="9"/>
  <c r="E31" i="9"/>
  <c r="L24" i="9"/>
  <c r="L25" i="9"/>
  <c r="L26" i="9"/>
  <c r="L27" i="9"/>
  <c r="L28" i="9"/>
  <c r="L29" i="9"/>
  <c r="Q29" i="9" l="1"/>
  <c r="O24" i="9"/>
  <c r="O25" i="9"/>
  <c r="P25" i="9" s="1"/>
  <c r="O26" i="9"/>
  <c r="O27" i="9"/>
  <c r="O28" i="9"/>
  <c r="R28" i="9" s="1"/>
  <c r="O29" i="9"/>
  <c r="R29" i="9" s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P29" i="9" s="1"/>
  <c r="P20" i="8"/>
  <c r="Q20" i="8"/>
  <c r="R20" i="8"/>
  <c r="P21" i="8"/>
  <c r="Q21" i="8"/>
  <c r="R21" i="8"/>
  <c r="P22" i="8"/>
  <c r="Q22" i="8"/>
  <c r="R22" i="8"/>
  <c r="P23" i="8"/>
  <c r="Q23" i="8"/>
  <c r="R23" i="8"/>
  <c r="P24" i="8"/>
  <c r="Q24" i="8"/>
  <c r="R24" i="8"/>
  <c r="P25" i="8"/>
  <c r="Q25" i="8"/>
  <c r="R25" i="8"/>
  <c r="P26" i="8"/>
  <c r="Q26" i="8"/>
  <c r="R26" i="8"/>
  <c r="P27" i="8"/>
  <c r="Q27" i="8"/>
  <c r="R27" i="8"/>
  <c r="P28" i="8"/>
  <c r="Q28" i="8"/>
  <c r="R28" i="8"/>
  <c r="P29" i="8"/>
  <c r="Q29" i="8"/>
  <c r="R29" i="8"/>
  <c r="P30" i="8"/>
  <c r="Q30" i="8"/>
  <c r="R30" i="8"/>
  <c r="P31" i="8"/>
  <c r="Q31" i="8"/>
  <c r="R31" i="8"/>
  <c r="P32" i="8"/>
  <c r="Q32" i="8"/>
  <c r="R32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K33" i="8"/>
  <c r="H33" i="8"/>
  <c r="P28" i="9" l="1"/>
  <c r="P26" i="9"/>
  <c r="P24" i="9"/>
  <c r="Q28" i="9"/>
  <c r="P27" i="9"/>
  <c r="O25" i="6"/>
  <c r="L25" i="6"/>
  <c r="I25" i="6"/>
  <c r="F25" i="6"/>
  <c r="S14" i="6" l="1"/>
  <c r="Q15" i="6"/>
  <c r="Q16" i="6"/>
  <c r="Q20" i="6"/>
  <c r="Q21" i="6"/>
  <c r="P12" i="6"/>
  <c r="Q12" i="6" s="1"/>
  <c r="P13" i="6"/>
  <c r="Q13" i="6" s="1"/>
  <c r="P14" i="6"/>
  <c r="Q14" i="6" s="1"/>
  <c r="P15" i="6"/>
  <c r="P16" i="6"/>
  <c r="P17" i="6"/>
  <c r="Q17" i="6" s="1"/>
  <c r="P18" i="6"/>
  <c r="Q18" i="6" s="1"/>
  <c r="P19" i="6"/>
  <c r="Q19" i="6" s="1"/>
  <c r="P20" i="6"/>
  <c r="P21" i="6"/>
  <c r="S21" i="6" s="1"/>
  <c r="P22" i="6"/>
  <c r="Q22" i="6" s="1"/>
  <c r="P23" i="6"/>
  <c r="Q23" i="6" s="1"/>
  <c r="P24" i="6"/>
  <c r="S24" i="6" s="1"/>
  <c r="M12" i="6"/>
  <c r="M13" i="6"/>
  <c r="M14" i="6"/>
  <c r="M15" i="6"/>
  <c r="S15" i="6" s="1"/>
  <c r="M16" i="6"/>
  <c r="S16" i="6" s="1"/>
  <c r="M17" i="6"/>
  <c r="S17" i="6" s="1"/>
  <c r="M18" i="6"/>
  <c r="M19" i="6"/>
  <c r="S19" i="6" s="1"/>
  <c r="M20" i="6"/>
  <c r="S20" i="6" s="1"/>
  <c r="M21" i="6"/>
  <c r="M22" i="6"/>
  <c r="M23" i="6"/>
  <c r="M24" i="6"/>
  <c r="H13" i="5"/>
  <c r="E13" i="5"/>
  <c r="N18" i="4"/>
  <c r="K18" i="4"/>
  <c r="H18" i="4"/>
  <c r="E18" i="4"/>
  <c r="O12" i="4"/>
  <c r="P12" i="4" s="1"/>
  <c r="O13" i="4"/>
  <c r="P13" i="4" s="1"/>
  <c r="O14" i="4"/>
  <c r="O15" i="4"/>
  <c r="P15" i="4" s="1"/>
  <c r="O16" i="4"/>
  <c r="P16" i="4" s="1"/>
  <c r="O17" i="4"/>
  <c r="P17" i="4" s="1"/>
  <c r="O11" i="4"/>
  <c r="L12" i="4"/>
  <c r="L13" i="4"/>
  <c r="L14" i="4"/>
  <c r="L15" i="4"/>
  <c r="L16" i="4"/>
  <c r="L17" i="4"/>
  <c r="L11" i="4"/>
  <c r="R14" i="4" l="1"/>
  <c r="P14" i="4"/>
  <c r="R12" i="4"/>
  <c r="Q12" i="4"/>
  <c r="R24" i="6"/>
  <c r="S13" i="6"/>
  <c r="Q24" i="6"/>
  <c r="S23" i="6"/>
  <c r="R23" i="6"/>
  <c r="S18" i="6"/>
  <c r="S22" i="6"/>
  <c r="S12" i="6"/>
  <c r="R13" i="4"/>
  <c r="R15" i="4"/>
  <c r="R16" i="4"/>
  <c r="R17" i="4"/>
  <c r="Q17" i="4"/>
  <c r="H29" i="3" l="1"/>
  <c r="J16" i="3"/>
  <c r="P10" i="3"/>
  <c r="O10" i="3"/>
  <c r="L10" i="3"/>
  <c r="K10" i="3"/>
  <c r="J10" i="3"/>
  <c r="I10" i="3"/>
  <c r="H10" i="3"/>
  <c r="G10" i="3"/>
  <c r="D32" i="1"/>
  <c r="D22" i="1"/>
  <c r="Q31" i="2"/>
  <c r="Q27" i="2"/>
  <c r="H32" i="2"/>
  <c r="G32" i="2"/>
  <c r="H31" i="2"/>
  <c r="I31" i="2"/>
  <c r="J31" i="2"/>
  <c r="K31" i="2"/>
  <c r="L31" i="2"/>
  <c r="M31" i="2"/>
  <c r="N31" i="2"/>
  <c r="O31" i="2"/>
  <c r="P31" i="2"/>
  <c r="G31" i="2"/>
  <c r="H30" i="2"/>
  <c r="I30" i="2"/>
  <c r="J30" i="2"/>
  <c r="K30" i="2"/>
  <c r="L30" i="2"/>
  <c r="M30" i="2"/>
  <c r="N30" i="2"/>
  <c r="O30" i="2"/>
  <c r="P30" i="2"/>
  <c r="G30" i="2"/>
  <c r="H29" i="2"/>
  <c r="I29" i="2"/>
  <c r="J29" i="2"/>
  <c r="K29" i="2"/>
  <c r="L29" i="2"/>
  <c r="M29" i="2"/>
  <c r="N29" i="2"/>
  <c r="O29" i="2"/>
  <c r="P29" i="2"/>
  <c r="G29" i="2"/>
  <c r="H28" i="2"/>
  <c r="I28" i="2"/>
  <c r="J28" i="2"/>
  <c r="K28" i="2"/>
  <c r="L28" i="2"/>
  <c r="M28" i="2"/>
  <c r="N28" i="2"/>
  <c r="O28" i="2"/>
  <c r="P28" i="2"/>
  <c r="G28" i="2"/>
  <c r="H27" i="2"/>
  <c r="I27" i="2"/>
  <c r="J27" i="2"/>
  <c r="K27" i="2"/>
  <c r="L27" i="2"/>
  <c r="M27" i="2"/>
  <c r="N27" i="2"/>
  <c r="O27" i="2"/>
  <c r="P27" i="2"/>
  <c r="G27" i="2"/>
  <c r="K41" i="1"/>
  <c r="K40" i="1"/>
  <c r="M32" i="1"/>
  <c r="J32" i="1"/>
  <c r="K32" i="1"/>
  <c r="F40" i="1" l="1"/>
  <c r="F41" i="1" s="1"/>
  <c r="K39" i="1"/>
  <c r="H39" i="1"/>
  <c r="H40" i="1" s="1"/>
  <c r="F39" i="1"/>
  <c r="D39" i="1"/>
  <c r="K36" i="1"/>
  <c r="H36" i="1"/>
  <c r="F36" i="1"/>
  <c r="D36" i="1"/>
  <c r="H32" i="1"/>
  <c r="H41" i="1" s="1"/>
  <c r="E32" i="1"/>
  <c r="F32" i="1"/>
  <c r="K20" i="1"/>
  <c r="K22" i="1" s="1"/>
  <c r="H20" i="1"/>
  <c r="H22" i="1" s="1"/>
  <c r="F20" i="1"/>
  <c r="D20" i="1"/>
  <c r="K43" i="1" l="1"/>
  <c r="N32" i="1"/>
  <c r="D40" i="1"/>
  <c r="D41" i="1" s="1"/>
  <c r="D43" i="1" s="1"/>
  <c r="O12" i="9" l="1"/>
  <c r="O13" i="9"/>
  <c r="P13" i="9" s="1"/>
  <c r="O14" i="9"/>
  <c r="O15" i="9"/>
  <c r="P15" i="9" s="1"/>
  <c r="O16" i="9"/>
  <c r="P16" i="9" s="1"/>
  <c r="O17" i="9"/>
  <c r="P17" i="9" s="1"/>
  <c r="O18" i="9"/>
  <c r="P18" i="9" s="1"/>
  <c r="O19" i="9"/>
  <c r="P19" i="9" s="1"/>
  <c r="O20" i="9"/>
  <c r="P20" i="9" s="1"/>
  <c r="O21" i="9"/>
  <c r="P21" i="9" s="1"/>
  <c r="O22" i="9"/>
  <c r="O23" i="9"/>
  <c r="P23" i="9" s="1"/>
  <c r="L12" i="9"/>
  <c r="L13" i="9"/>
  <c r="R13" i="9" s="1"/>
  <c r="L14" i="9"/>
  <c r="L15" i="9"/>
  <c r="R15" i="9" s="1"/>
  <c r="L16" i="9"/>
  <c r="R16" i="9" s="1"/>
  <c r="L17" i="9"/>
  <c r="L18" i="9"/>
  <c r="R18" i="9" s="1"/>
  <c r="L19" i="9"/>
  <c r="L20" i="9"/>
  <c r="L21" i="9"/>
  <c r="L22" i="9"/>
  <c r="L23" i="9"/>
  <c r="R24" i="9"/>
  <c r="R25" i="9"/>
  <c r="R26" i="9"/>
  <c r="R27" i="9"/>
  <c r="I12" i="9"/>
  <c r="I13" i="9"/>
  <c r="I14" i="9"/>
  <c r="Q14" i="9" s="1"/>
  <c r="I15" i="9"/>
  <c r="Q15" i="9" s="1"/>
  <c r="I16" i="9"/>
  <c r="Q16" i="9" s="1"/>
  <c r="I17" i="9"/>
  <c r="I18" i="9"/>
  <c r="Q18" i="9" s="1"/>
  <c r="I19" i="9"/>
  <c r="Q19" i="9" s="1"/>
  <c r="I20" i="9"/>
  <c r="Q20" i="9" s="1"/>
  <c r="I21" i="9"/>
  <c r="I22" i="9"/>
  <c r="I23" i="9"/>
  <c r="I24" i="9"/>
  <c r="Q24" i="9" s="1"/>
  <c r="I25" i="9"/>
  <c r="Q25" i="9" s="1"/>
  <c r="I26" i="9"/>
  <c r="Q26" i="9" s="1"/>
  <c r="I27" i="9"/>
  <c r="Q27" i="9" s="1"/>
  <c r="E35" i="9"/>
  <c r="F11" i="9"/>
  <c r="O12" i="8"/>
  <c r="O13" i="8"/>
  <c r="O14" i="8"/>
  <c r="O15" i="8"/>
  <c r="O19" i="8"/>
  <c r="L12" i="8"/>
  <c r="L13" i="8"/>
  <c r="L14" i="8"/>
  <c r="L15" i="8"/>
  <c r="L16" i="8"/>
  <c r="L17" i="8"/>
  <c r="L18" i="8"/>
  <c r="L19" i="8"/>
  <c r="L21" i="8"/>
  <c r="L22" i="8"/>
  <c r="L23" i="8"/>
  <c r="L24" i="8"/>
  <c r="L25" i="8"/>
  <c r="L26" i="8"/>
  <c r="L27" i="8"/>
  <c r="L28" i="8"/>
  <c r="L29" i="8"/>
  <c r="L30" i="8"/>
  <c r="L31" i="8"/>
  <c r="L32" i="8"/>
  <c r="I12" i="8"/>
  <c r="I13" i="8"/>
  <c r="I14" i="8"/>
  <c r="I15" i="8"/>
  <c r="I16" i="8"/>
  <c r="I17" i="8"/>
  <c r="I18" i="8"/>
  <c r="I19" i="8"/>
  <c r="I21" i="8"/>
  <c r="I22" i="8"/>
  <c r="I23" i="8"/>
  <c r="I24" i="8"/>
  <c r="I25" i="8"/>
  <c r="I26" i="8"/>
  <c r="I27" i="8"/>
  <c r="I28" i="8"/>
  <c r="I29" i="8"/>
  <c r="I30" i="8"/>
  <c r="I31" i="8"/>
  <c r="I32" i="8"/>
  <c r="F12" i="8"/>
  <c r="F13" i="8"/>
  <c r="F14" i="8"/>
  <c r="F15" i="8"/>
  <c r="F16" i="8"/>
  <c r="F17" i="8"/>
  <c r="F18" i="8"/>
  <c r="F19" i="8"/>
  <c r="F21" i="8"/>
  <c r="F22" i="8"/>
  <c r="F23" i="8"/>
  <c r="F24" i="8"/>
  <c r="F25" i="8"/>
  <c r="F26" i="8"/>
  <c r="F27" i="8"/>
  <c r="F28" i="8"/>
  <c r="F29" i="8"/>
  <c r="F30" i="8"/>
  <c r="F31" i="8"/>
  <c r="F32" i="8"/>
  <c r="N33" i="8"/>
  <c r="E33" i="8"/>
  <c r="E37" i="8"/>
  <c r="F11" i="8"/>
  <c r="E16" i="5"/>
  <c r="F12" i="5"/>
  <c r="F11" i="5"/>
  <c r="R20" i="9" l="1"/>
  <c r="Q13" i="9"/>
  <c r="R21" i="9"/>
  <c r="Q12" i="9"/>
  <c r="P22" i="9"/>
  <c r="R22" i="9"/>
  <c r="Q22" i="9"/>
  <c r="Q21" i="9"/>
  <c r="R19" i="9"/>
  <c r="Q17" i="9"/>
  <c r="R17" i="9"/>
  <c r="R14" i="9"/>
  <c r="P14" i="9"/>
  <c r="P12" i="9"/>
  <c r="R12" i="9"/>
  <c r="Q23" i="9"/>
  <c r="R23" i="9"/>
  <c r="P15" i="8"/>
  <c r="Q13" i="8"/>
  <c r="Q19" i="8"/>
  <c r="Q12" i="8"/>
  <c r="P13" i="8"/>
  <c r="Q15" i="8"/>
  <c r="P12" i="8"/>
  <c r="Q14" i="8"/>
  <c r="P19" i="8"/>
  <c r="P14" i="8"/>
  <c r="R19" i="8"/>
  <c r="R15" i="8"/>
  <c r="R14" i="8"/>
  <c r="R13" i="8"/>
  <c r="R12" i="8"/>
  <c r="N35" i="9" l="1"/>
  <c r="K35" i="9"/>
  <c r="R34" i="9"/>
  <c r="Q34" i="9"/>
  <c r="P34" i="9"/>
  <c r="R33" i="9"/>
  <c r="Q33" i="9"/>
  <c r="P33" i="9"/>
  <c r="O11" i="9"/>
  <c r="L11" i="9"/>
  <c r="I11" i="9"/>
  <c r="N37" i="8"/>
  <c r="P36" i="8"/>
  <c r="P35" i="8"/>
  <c r="L11" i="8"/>
  <c r="I11" i="8"/>
  <c r="O28" i="6"/>
  <c r="S27" i="6"/>
  <c r="R27" i="6"/>
  <c r="Q27" i="6"/>
  <c r="J22" i="6"/>
  <c r="R22" i="6" s="1"/>
  <c r="J21" i="6"/>
  <c r="R21" i="6" s="1"/>
  <c r="J20" i="6"/>
  <c r="R20" i="6" s="1"/>
  <c r="J19" i="6"/>
  <c r="R19" i="6" s="1"/>
  <c r="J18" i="6"/>
  <c r="R18" i="6" s="1"/>
  <c r="J17" i="6"/>
  <c r="R17" i="6" s="1"/>
  <c r="J16" i="6"/>
  <c r="R16" i="6" s="1"/>
  <c r="J15" i="6"/>
  <c r="R15" i="6" s="1"/>
  <c r="J14" i="6"/>
  <c r="R14" i="6" s="1"/>
  <c r="J13" i="6"/>
  <c r="R13" i="6" s="1"/>
  <c r="J12" i="6"/>
  <c r="R12" i="6" s="1"/>
  <c r="P11" i="6"/>
  <c r="M11" i="6"/>
  <c r="J11" i="6"/>
  <c r="N16" i="5"/>
  <c r="K16" i="5"/>
  <c r="R15" i="5"/>
  <c r="Q15" i="5"/>
  <c r="P15" i="5"/>
  <c r="N13" i="5"/>
  <c r="K13" i="5"/>
  <c r="O12" i="5"/>
  <c r="L12" i="5"/>
  <c r="I12" i="5"/>
  <c r="O11" i="5"/>
  <c r="L11" i="5"/>
  <c r="I11" i="5"/>
  <c r="I14" i="4"/>
  <c r="Q14" i="4" s="1"/>
  <c r="I13" i="4"/>
  <c r="Q13" i="4" s="1"/>
  <c r="I11" i="4"/>
  <c r="I16" i="4"/>
  <c r="Q16" i="4" s="1"/>
  <c r="I15" i="4"/>
  <c r="Q15" i="4" s="1"/>
  <c r="Q51" i="3"/>
  <c r="Q50" i="3"/>
  <c r="P49" i="3"/>
  <c r="O49" i="3"/>
  <c r="N49" i="3"/>
  <c r="M49" i="3"/>
  <c r="L49" i="3"/>
  <c r="K49" i="3"/>
  <c r="J49" i="3"/>
  <c r="I49" i="3"/>
  <c r="H49" i="3"/>
  <c r="G49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Q45" i="3"/>
  <c r="P44" i="3"/>
  <c r="N44" i="3"/>
  <c r="L44" i="3"/>
  <c r="K44" i="3"/>
  <c r="J44" i="3"/>
  <c r="H44" i="3"/>
  <c r="P43" i="3"/>
  <c r="O43" i="3"/>
  <c r="N43" i="3"/>
  <c r="M43" i="3"/>
  <c r="L43" i="3"/>
  <c r="K43" i="3"/>
  <c r="J43" i="3"/>
  <c r="H43" i="3"/>
  <c r="G43" i="3"/>
  <c r="Q42" i="3"/>
  <c r="Q41" i="3"/>
  <c r="Q44" i="3" s="1"/>
  <c r="Q40" i="3"/>
  <c r="Q39" i="3"/>
  <c r="Q38" i="3"/>
  <c r="P37" i="3"/>
  <c r="O37" i="3"/>
  <c r="L37" i="3"/>
  <c r="K37" i="3"/>
  <c r="J37" i="3"/>
  <c r="H37" i="3"/>
  <c r="P36" i="3"/>
  <c r="O36" i="3"/>
  <c r="N36" i="3"/>
  <c r="M36" i="3"/>
  <c r="L36" i="3"/>
  <c r="K36" i="3"/>
  <c r="J36" i="3"/>
  <c r="H36" i="3"/>
  <c r="G36" i="3"/>
  <c r="Q35" i="3"/>
  <c r="Q34" i="3"/>
  <c r="Q33" i="3"/>
  <c r="Q36" i="3" s="1"/>
  <c r="Q32" i="3"/>
  <c r="Q31" i="3"/>
  <c r="P30" i="3"/>
  <c r="N30" i="3"/>
  <c r="L30" i="3"/>
  <c r="K30" i="3"/>
  <c r="J30" i="3"/>
  <c r="I30" i="3"/>
  <c r="H30" i="3"/>
  <c r="G30" i="3"/>
  <c r="P29" i="3"/>
  <c r="O29" i="3"/>
  <c r="N29" i="3"/>
  <c r="M29" i="3"/>
  <c r="L29" i="3"/>
  <c r="K29" i="3"/>
  <c r="J29" i="3"/>
  <c r="I29" i="3"/>
  <c r="G29" i="3"/>
  <c r="Q28" i="3"/>
  <c r="Q27" i="3"/>
  <c r="Q26" i="3"/>
  <c r="Q25" i="3"/>
  <c r="Q24" i="3"/>
  <c r="P23" i="3"/>
  <c r="N23" i="3"/>
  <c r="L23" i="3"/>
  <c r="K23" i="3"/>
  <c r="J23" i="3"/>
  <c r="I23" i="3"/>
  <c r="H23" i="3"/>
  <c r="G23" i="3"/>
  <c r="P22" i="3"/>
  <c r="O22" i="3"/>
  <c r="N22" i="3"/>
  <c r="M22" i="3"/>
  <c r="L22" i="3"/>
  <c r="K22" i="3"/>
  <c r="J22" i="3"/>
  <c r="I22" i="3"/>
  <c r="H22" i="3"/>
  <c r="G22" i="3"/>
  <c r="Q21" i="3"/>
  <c r="Q20" i="3"/>
  <c r="Q19" i="3"/>
  <c r="Q18" i="3"/>
  <c r="Q17" i="3"/>
  <c r="P16" i="3"/>
  <c r="N16" i="3"/>
  <c r="L16" i="3"/>
  <c r="K16" i="3"/>
  <c r="P15" i="3"/>
  <c r="O15" i="3"/>
  <c r="N15" i="3"/>
  <c r="M15" i="3"/>
  <c r="L15" i="3"/>
  <c r="K15" i="3"/>
  <c r="J15" i="3"/>
  <c r="I15" i="3"/>
  <c r="H15" i="3"/>
  <c r="G15" i="3"/>
  <c r="Q14" i="3"/>
  <c r="Q13" i="3"/>
  <c r="Q16" i="3" s="1"/>
  <c r="Q12" i="3"/>
  <c r="Q11" i="3"/>
  <c r="P9" i="3"/>
  <c r="O9" i="3"/>
  <c r="N9" i="3"/>
  <c r="M9" i="3"/>
  <c r="L9" i="3"/>
  <c r="K9" i="3"/>
  <c r="J9" i="3"/>
  <c r="I9" i="3"/>
  <c r="H9" i="3"/>
  <c r="G9" i="3"/>
  <c r="Q8" i="3"/>
  <c r="Q7" i="3"/>
  <c r="Q10" i="3" s="1"/>
  <c r="Q6" i="3"/>
  <c r="Q5" i="3"/>
  <c r="Q34" i="2"/>
  <c r="Q33" i="2"/>
  <c r="O32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N38" i="1"/>
  <c r="M38" i="1"/>
  <c r="J38" i="1"/>
  <c r="N37" i="1"/>
  <c r="M37" i="1"/>
  <c r="M39" i="1" s="1"/>
  <c r="J37" i="1"/>
  <c r="J39" i="1" s="1"/>
  <c r="J40" i="1" s="1"/>
  <c r="N35" i="1"/>
  <c r="M35" i="1"/>
  <c r="J35" i="1"/>
  <c r="N34" i="1"/>
  <c r="M34" i="1"/>
  <c r="J34" i="1"/>
  <c r="N33" i="1"/>
  <c r="M33" i="1"/>
  <c r="M36" i="1" s="1"/>
  <c r="J33" i="1"/>
  <c r="J36" i="1" s="1"/>
  <c r="N31" i="1"/>
  <c r="M31" i="1"/>
  <c r="J31" i="1"/>
  <c r="N30" i="1"/>
  <c r="M30" i="1"/>
  <c r="L30" i="1"/>
  <c r="J30" i="1"/>
  <c r="N29" i="1"/>
  <c r="M29" i="1"/>
  <c r="L29" i="1"/>
  <c r="J29" i="1"/>
  <c r="M28" i="1"/>
  <c r="L28" i="1"/>
  <c r="J28" i="1"/>
  <c r="N27" i="1"/>
  <c r="M27" i="1"/>
  <c r="J27" i="1"/>
  <c r="I27" i="1"/>
  <c r="N26" i="1"/>
  <c r="M26" i="1"/>
  <c r="J26" i="1"/>
  <c r="N25" i="1"/>
  <c r="M25" i="1"/>
  <c r="L25" i="1"/>
  <c r="J25" i="1"/>
  <c r="N20" i="1"/>
  <c r="G20" i="1"/>
  <c r="M19" i="1"/>
  <c r="J19" i="1"/>
  <c r="N18" i="1"/>
  <c r="M18" i="1"/>
  <c r="J18" i="1"/>
  <c r="I18" i="1"/>
  <c r="M17" i="1"/>
  <c r="J17" i="1"/>
  <c r="G17" i="1"/>
  <c r="N16" i="1"/>
  <c r="M16" i="1"/>
  <c r="J16" i="1"/>
  <c r="I16" i="1"/>
  <c r="G16" i="1"/>
  <c r="N15" i="1"/>
  <c r="M15" i="1"/>
  <c r="L15" i="1"/>
  <c r="J15" i="1"/>
  <c r="G15" i="1"/>
  <c r="N14" i="1"/>
  <c r="M14" i="1"/>
  <c r="L14" i="1"/>
  <c r="J14" i="1"/>
  <c r="I14" i="1"/>
  <c r="N13" i="1"/>
  <c r="M13" i="1"/>
  <c r="L13" i="1"/>
  <c r="J13" i="1"/>
  <c r="G13" i="1"/>
  <c r="N12" i="1"/>
  <c r="M12" i="1"/>
  <c r="J12" i="1"/>
  <c r="I12" i="1"/>
  <c r="G12" i="1"/>
  <c r="Q29" i="3" l="1"/>
  <c r="Q47" i="3"/>
  <c r="Q30" i="2"/>
  <c r="Q29" i="2"/>
  <c r="Q28" i="2"/>
  <c r="N32" i="2"/>
  <c r="K32" i="2"/>
  <c r="J32" i="2"/>
  <c r="M40" i="1"/>
  <c r="M41" i="1" s="1"/>
  <c r="J20" i="1"/>
  <c r="J41" i="1"/>
  <c r="M20" i="1"/>
  <c r="I13" i="1"/>
  <c r="I29" i="1"/>
  <c r="P32" i="2"/>
  <c r="Q49" i="3"/>
  <c r="L27" i="1"/>
  <c r="I32" i="2"/>
  <c r="Q23" i="3"/>
  <c r="Q43" i="3"/>
  <c r="Q37" i="3"/>
  <c r="I26" i="1"/>
  <c r="L12" i="1"/>
  <c r="I15" i="1"/>
  <c r="I20" i="1" s="1"/>
  <c r="L16" i="1"/>
  <c r="L18" i="1"/>
  <c r="L26" i="1"/>
  <c r="I28" i="1"/>
  <c r="L32" i="2"/>
  <c r="L31" i="1"/>
  <c r="G14" i="1"/>
  <c r="I25" i="1"/>
  <c r="I30" i="1"/>
  <c r="L39" i="1"/>
  <c r="N39" i="1"/>
  <c r="Q46" i="3"/>
  <c r="R11" i="6"/>
  <c r="Q12" i="5"/>
  <c r="Q11" i="5"/>
  <c r="Q11" i="9"/>
  <c r="R11" i="4"/>
  <c r="P11" i="5"/>
  <c r="R11" i="5"/>
  <c r="P12" i="5"/>
  <c r="R12" i="5"/>
  <c r="Q11" i="6"/>
  <c r="S11" i="6"/>
  <c r="P11" i="9"/>
  <c r="R11" i="9"/>
  <c r="Q11" i="4"/>
  <c r="G40" i="1"/>
  <c r="G38" i="1"/>
  <c r="G37" i="1"/>
  <c r="G36" i="1"/>
  <c r="G31" i="1"/>
  <c r="G30" i="1"/>
  <c r="G29" i="1"/>
  <c r="G34" i="1"/>
  <c r="G33" i="1"/>
  <c r="G28" i="1"/>
  <c r="G27" i="1"/>
  <c r="G26" i="1"/>
  <c r="G25" i="1"/>
  <c r="I40" i="1"/>
  <c r="I36" i="1"/>
  <c r="I34" i="1"/>
  <c r="I33" i="1"/>
  <c r="I38" i="1"/>
  <c r="I37" i="1"/>
  <c r="I35" i="1"/>
  <c r="G39" i="1"/>
  <c r="G18" i="1"/>
  <c r="G19" i="1"/>
  <c r="I31" i="1"/>
  <c r="L36" i="1"/>
  <c r="N36" i="1"/>
  <c r="I39" i="1"/>
  <c r="Q9" i="3"/>
  <c r="Q15" i="3"/>
  <c r="Q22" i="3"/>
  <c r="Q30" i="3"/>
  <c r="Q48" i="3"/>
  <c r="Q32" i="2" l="1"/>
  <c r="L32" i="1"/>
  <c r="L35" i="1"/>
  <c r="L33" i="1"/>
  <c r="L37" i="1"/>
  <c r="L38" i="1"/>
  <c r="L40" i="1"/>
  <c r="N40" i="1"/>
  <c r="L34" i="1"/>
  <c r="I32" i="1"/>
  <c r="G32" i="1"/>
  <c r="L20" i="1"/>
  <c r="O11" i="8" l="1"/>
  <c r="R11" i="8" s="1"/>
  <c r="P11" i="8" l="1"/>
  <c r="Q11" i="8"/>
  <c r="O16" i="8"/>
  <c r="Q16" i="8" s="1"/>
  <c r="O17" i="8"/>
  <c r="P17" i="8" s="1"/>
  <c r="O18" i="8"/>
  <c r="Q18" i="8" s="1"/>
  <c r="Q17" i="8" l="1"/>
  <c r="R17" i="8"/>
  <c r="P16" i="8"/>
  <c r="R18" i="8"/>
  <c r="R16" i="8"/>
  <c r="P18" i="8"/>
</calcChain>
</file>

<file path=xl/sharedStrings.xml><?xml version="1.0" encoding="utf-8"?>
<sst xmlns="http://schemas.openxmlformats.org/spreadsheetml/2006/main" count="1472" uniqueCount="605">
  <si>
    <t>ANEKSI nr.1 Raporti Përmbledhës i Shpenzimeve të Ministrisë/Institucionit Buxhetor</t>
  </si>
  <si>
    <t>Periudha e Raportimit  04-2026</t>
  </si>
  <si>
    <t>në/lekë</t>
  </si>
  <si>
    <t>Emri i Grupit</t>
  </si>
  <si>
    <t>Ministry of Health and Social Welfare</t>
  </si>
  <si>
    <t>Kodi i grupit</t>
  </si>
  <si>
    <t>13</t>
  </si>
  <si>
    <t>EMËRTIME</t>
  </si>
  <si>
    <t>Shpenzimet e Ministrisë/Institucionit</t>
  </si>
  <si>
    <t>Viti paraardhës 2025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</si>
  <si>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</si>
  <si>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</si>
  <si>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</si>
  <si>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</si>
  <si>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</si>
  <si>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2026</t>
  </si>
  <si>
    <t>Plani Vjetor
 i Rishikuar
 Viti 2026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</si>
  <si>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</si>
  <si>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</si>
  <si>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</si>
  <si>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</si>
  <si>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</si>
  <si>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</si>
  <si>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</si>
  <si>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</si>
  <si>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</si>
  <si>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</si>
  <si>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</si>
  <si>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</si>
  <si>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</si>
  <si>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</si>
  <si>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</si>
  <si>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</si>
  <si>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</si>
  <si>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</si>
  <si>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01190</t>
  </si>
  <si>
    <t>Rehabilitimi i të Përndjekurve Politikë</t>
  </si>
  <si>
    <t>07220</t>
  </si>
  <si>
    <t>Shërbime të Kujdesit Shëndetësor Parësor</t>
  </si>
  <si>
    <t>07330</t>
  </si>
  <si>
    <t>Shërbime të Kujdesit Shëndetësor Dytësor</t>
  </si>
  <si>
    <t>07450</t>
  </si>
  <si>
    <t>Shërbime të Shëndetit Publik</t>
  </si>
  <si>
    <t>07460</t>
  </si>
  <si>
    <t>Shërbimi Kombëtar i Urgjencës</t>
  </si>
  <si>
    <t>10430</t>
  </si>
  <si>
    <t>Përkujdesja Sociale</t>
  </si>
  <si>
    <t>10460</t>
  </si>
  <si>
    <t>Përfshirja Sociale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</si>
  <si>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</si>
  <si>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</si>
  <si>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</si>
  <si>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</si>
  <si>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</si>
  <si>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</si>
  <si>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</si>
  <si>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</si>
  <si>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</si>
  <si>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</si>
  <si>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</si>
  <si>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</si>
  <si>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</si>
  <si>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</si>
  <si>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</si>
  <si>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</si>
  <si>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</si>
  <si>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</si>
  <si>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</si>
  <si>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</si>
  <si>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</si>
  <si>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</si>
  <si>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</si>
  <si>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</si>
  <si>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Injektim kapitali per OSHIS sh.a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</si>
  <si>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</si>
  <si>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</si>
  <si>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</si>
  <si>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</si>
  <si>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</si>
  <si>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</si>
  <si>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</si>
  <si>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</si>
  <si>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Ilda Malile</t>
  </si>
  <si>
    <t>Firma</t>
  </si>
  <si>
    <t>Data</t>
  </si>
  <si>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</si>
  <si>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</si>
  <si>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</si>
  <si>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</si>
  <si>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</si>
  <si>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</si>
  <si>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</si>
  <si>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/Vjetore</t>
  </si>
  <si>
    <t>Shpenzime
Kapitale të Patrupëzuara</t>
  </si>
  <si>
    <t>Shpenzime
Kapitale të Trupëzuara</t>
  </si>
  <si>
    <t>Kapital I injektuar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</si>
  <si>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</si>
  <si>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</si>
  <si>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</si>
  <si>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</si>
  <si>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</si>
  <si>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</si>
  <si>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</si>
  <si>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</si>
  <si>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</si>
  <si>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</si>
  <si>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</si>
  <si>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</si>
  <si>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</si>
  <si>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</si>
  <si>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</si>
  <si>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03</t>
  </si>
  <si>
    <t>Kosto lokale</t>
  </si>
  <si>
    <t>04</t>
  </si>
  <si>
    <t>TVSH, Detyrim Doganor</t>
  </si>
  <si>
    <t>08</t>
  </si>
  <si>
    <t xml:space="preserve">Granti i Universitarit, </t>
  </si>
  <si>
    <t>Ndryshimi ne vlere absolute</t>
  </si>
  <si>
    <t>Realizimi ne %</t>
  </si>
  <si>
    <t>06</t>
  </si>
  <si>
    <t>Nga të ardhurat jashtë limitit</t>
  </si>
  <si>
    <t xml:space="preserve">Nëpunësi Zbatues </t>
  </si>
  <si>
    <t>Anjeza GJUZI</t>
  </si>
  <si>
    <t>Ilda MALILE</t>
  </si>
  <si>
    <t>Aneksi 1.2 "Shpenzimet Buxhetore në Total Programi dhe Total Ministrie/Institucioni Buxhetor"</t>
  </si>
  <si>
    <t>Periudha e Raportimit 04-2026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</si>
  <si>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</si>
  <si>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</si>
  <si>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</si>
  <si>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</si>
  <si>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</si>
  <si>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</si>
  <si>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</si>
  <si>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232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</si>
  <si>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</si>
  <si>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</si>
  <si>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</si>
  <si>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</si>
  <si>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</si>
  <si>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</si>
  <si>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</si>
  <si>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</si>
  <si>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Te ardhura jashte limiti</t>
  </si>
  <si>
    <t>Total i Ministrisë/Institucionit</t>
  </si>
  <si>
    <t>Numri i punonjesve në Total</t>
  </si>
  <si>
    <t>Numri faktik</t>
  </si>
  <si>
    <t>ANEKSI nr.3 Raporti i performancës së produkteve të programit</t>
  </si>
  <si>
    <t xml:space="preserve"> Emri i Grupit</t>
  </si>
  <si>
    <t>Ministria e Shëndetësisë dhe Mirëqenies Sociale</t>
  </si>
  <si>
    <t xml:space="preserve"> Emri i </t>
  </si>
  <si>
    <t>Kodi i programit</t>
  </si>
  <si>
    <t>Kodi i Produktit</t>
  </si>
  <si>
    <t>Emërtimi i Produktit</t>
  </si>
  <si>
    <t xml:space="preserve">Njësia matëse </t>
  </si>
  <si>
    <t>Viti paraardhës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</si>
  <si>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</si>
  <si>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</si>
  <si>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</si>
  <si>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</si>
  <si>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</si>
  <si>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</si>
  <si>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</si>
  <si>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 xml:space="preserve"> 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</si>
  <si>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</si>
  <si>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</si>
  <si>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</si>
  <si>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</si>
  <si>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</si>
  <si>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</si>
  <si>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</si>
  <si>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</si>
  <si>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</si>
  <si>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</si>
  <si>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</si>
  <si>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</si>
  <si>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</si>
  <si>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</si>
  <si>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</si>
  <si>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</si>
  <si>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</si>
  <si>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91301AA</t>
  </si>
  <si>
    <t>Akte ligjore e nënligjore të miratuara</t>
  </si>
  <si>
    <t>Numer aktesh</t>
  </si>
  <si>
    <t>18BA304</t>
  </si>
  <si>
    <t>Blerje automjete per institucionet shendetesore</t>
  </si>
  <si>
    <t>copë</t>
  </si>
  <si>
    <t>20AB503</t>
  </si>
  <si>
    <t>F.V pajisje mobilimi per apartin e MSHMS</t>
  </si>
  <si>
    <t>cope</t>
  </si>
  <si>
    <t>M133696</t>
  </si>
  <si>
    <t>Kosto Lokale  per PIU-n (njesia e zbatimit te projekteve te huaja)</t>
  </si>
  <si>
    <t>numer projekt</t>
  </si>
  <si>
    <t>T</t>
  </si>
  <si>
    <t>Produktet e realizuara nga përdorimi i të ardhurave jashtë limitit (Nga kapitulli 06)</t>
  </si>
  <si>
    <t>Drejtuesi i Ekipit Menaxhues të Programit</t>
  </si>
  <si>
    <t>Kosto për Njësi 
(sipas planit Fillestar të vitit</t>
  </si>
  <si>
    <t>91302AA</t>
  </si>
  <si>
    <t>Ish te Perndjekur Politik te rehabilituar dhe integruar</t>
  </si>
  <si>
    <t>Nr. te integruarish</t>
  </si>
  <si>
    <t>91302AB</t>
  </si>
  <si>
    <t>Ish te perndjekur  (dosje) te kompensuar financiarisht</t>
  </si>
  <si>
    <t>Nr.  personash</t>
  </si>
  <si>
    <t>Bilal KOLA</t>
  </si>
  <si>
    <t>91303AA</t>
  </si>
  <si>
    <t>Numri i vizitave në kujdesin parësor</t>
  </si>
  <si>
    <t>Numer vizitash</t>
  </si>
  <si>
    <t>91303AB</t>
  </si>
  <si>
    <t>Persona qe perfitojne chek up</t>
  </si>
  <si>
    <t>Nr personash</t>
  </si>
  <si>
    <t>91303AC</t>
  </si>
  <si>
    <t>Pacientë të trajtuar me recetë me rimbursim nga mjeku i familjes</t>
  </si>
  <si>
    <t>Nr pacientesh</t>
  </si>
  <si>
    <t>18BA617</t>
  </si>
  <si>
    <t>Projekt preventiva rikonstruksion i  qsh-ve dhe poliklinikave egzistuese si dhe ndertim i objekteve te reja (qsh dhe poliklinika)</t>
  </si>
  <si>
    <t xml:space="preserve">numer projektesh </t>
  </si>
  <si>
    <t>18BA618</t>
  </si>
  <si>
    <t>Rikonstruksion i  qsh-ve dhe poliklinikave egzistuese si dhe ndertim i objekteve te reja (qsh dhe poliklinika) v.2025-2026</t>
  </si>
  <si>
    <t>m2</t>
  </si>
  <si>
    <t>18BA619</t>
  </si>
  <si>
    <t>Supervizion dhe kolaudim rikonstruksion i  qsh-ve dhe poliklinikave egzistuese si dhe ndertim i objekteve te reja (qsh dhe poliklinika) v.2025-2026</t>
  </si>
  <si>
    <t>nr. supervizimesh/kolaudimesh</t>
  </si>
  <si>
    <t>18BA702</t>
  </si>
  <si>
    <t>"F.V pajisje mjekesore dhe mobilimi per qendra shendetesore "</t>
  </si>
  <si>
    <t>GM13021</t>
  </si>
  <si>
    <t>numer projektesh</t>
  </si>
  <si>
    <t>KM13001</t>
  </si>
  <si>
    <t>M131944</t>
  </si>
  <si>
    <t>TVSH&amp; Det . Dog. Per ndertimin e QSh &amp; amb. (Gjysme hena e kuqe)</t>
  </si>
  <si>
    <t>Numer projektesh</t>
  </si>
  <si>
    <t>M132168</t>
  </si>
  <si>
    <t>TVSH</t>
  </si>
  <si>
    <t>M133831</t>
  </si>
  <si>
    <t>TVSH &amp; detyrim doganor per projektin e Cooperacionit Zviceran- Grant</t>
  </si>
  <si>
    <t>M130334</t>
  </si>
  <si>
    <t>Tvsh per 5 poliklinikat </t>
  </si>
  <si>
    <t>Julian GAZELI</t>
  </si>
  <si>
    <t>91304AA</t>
  </si>
  <si>
    <t>Pacientë të trajtuar në shërbimin spitalor</t>
  </si>
  <si>
    <t>Nr pacientësh</t>
  </si>
  <si>
    <t>91304AB</t>
  </si>
  <si>
    <t>Pacientë të trajtuar me dializë</t>
  </si>
  <si>
    <t>Numër seancash që kryejnë pacientët</t>
  </si>
  <si>
    <t>91304AC</t>
  </si>
  <si>
    <t>Paciente te trajtuar ne spitalet psikiatrike</t>
  </si>
  <si>
    <t>91304AD</t>
  </si>
  <si>
    <t>Paciente te trajtuar nga paketat e kardiologjise dhe kardiokirurgjise</t>
  </si>
  <si>
    <t>91304AE</t>
  </si>
  <si>
    <t>Paciente te trajtuar nga paketat e transplanteve renale</t>
  </si>
  <si>
    <t>91304AF</t>
  </si>
  <si>
    <t>Paciente te trajtuar me katarakte</t>
  </si>
  <si>
    <t>91304AG</t>
  </si>
  <si>
    <t>Paciente te trajtuar me radioterapi</t>
  </si>
  <si>
    <t>91304AH</t>
  </si>
  <si>
    <t>Pacientë me sindromën down</t>
  </si>
  <si>
    <t>91304AK</t>
  </si>
  <si>
    <t>Ekzaminime laboratorike</t>
  </si>
  <si>
    <t>numer ekzaminimesh</t>
  </si>
  <si>
    <t>91304AL</t>
  </si>
  <si>
    <t>Paciente te trajtuar ne QKMZHF</t>
  </si>
  <si>
    <t>nr pacientesh</t>
  </si>
  <si>
    <t>91304AM</t>
  </si>
  <si>
    <t>Barna dhe Pajisje Mjekesore te regjistruara</t>
  </si>
  <si>
    <t>Nr. barnash dhe pajisjesh</t>
  </si>
  <si>
    <t>91304AO</t>
  </si>
  <si>
    <t>Çifte qe perfitojne nga paketa e fertilitetit</t>
  </si>
  <si>
    <t>nr. ciftesh</t>
  </si>
  <si>
    <t>91304AP</t>
  </si>
  <si>
    <t>Raste te trajtuara nga njesite e urgjences mjekesore</t>
  </si>
  <si>
    <t>numer rastesh</t>
  </si>
  <si>
    <t>18BB043</t>
  </si>
  <si>
    <t>Rikonstruksion i godines qendrore sp.Gjirokaster</t>
  </si>
  <si>
    <t>18BB044</t>
  </si>
  <si>
    <t>Superv+kolaudim per rikonstruksionin e godines qendrore te sp.Gjirokaster</t>
  </si>
  <si>
    <t>18BB045</t>
  </si>
  <si>
    <t>Rikonstruksion i godinës së vjetër te Neonatologjisë dhe Obstetrikës dhe ndertim e dy godinave te reja ne SUOGJ ¿Mbretëresha Geraldinë¿</t>
  </si>
  <si>
    <t>18BB060</t>
  </si>
  <si>
    <t>Pajisje per Maternitetin Geraldine</t>
  </si>
  <si>
    <t>18BB081</t>
  </si>
  <si>
    <t>Rikonstruksion i godines qendrore sp.Pogradec</t>
  </si>
  <si>
    <t>18BB082</t>
  </si>
  <si>
    <t>Superv+kolaudim per rikonstruksionin e godines qendrore sp.Pogradec</t>
  </si>
  <si>
    <t>sherbim</t>
  </si>
  <si>
    <t>18BB173</t>
  </si>
  <si>
    <t>Blerje pajisje te teknologjise se larte per spitalet</t>
  </si>
  <si>
    <t xml:space="preserve">nr. pajisjesh </t>
  </si>
  <si>
    <t>18BB178</t>
  </si>
  <si>
    <t>nr pajisjesh</t>
  </si>
  <si>
    <t>18BB181</t>
  </si>
  <si>
    <t>Blerje autoambulanca per sherbimin e Urgjences per QKUM</t>
  </si>
  <si>
    <t>nr. autoambulancash</t>
  </si>
  <si>
    <t>20AE102</t>
  </si>
  <si>
    <t>Ndertim i godines se re te back up te QKUM</t>
  </si>
  <si>
    <t>20AE103</t>
  </si>
  <si>
    <t>Superv+kolaudim per ndertimin e godines se re te back up te QKUM</t>
  </si>
  <si>
    <t>20AE204</t>
  </si>
  <si>
    <t>Pajisje per shtepizave te mbeshtetura ne sp.Psikiatrik Vlore</t>
  </si>
  <si>
    <t>22AC607</t>
  </si>
  <si>
    <t>Rikonstruksion i godines qendrore sp.Lushnje</t>
  </si>
  <si>
    <t>22AC608</t>
  </si>
  <si>
    <t>Superv +kolaudim per rikonstruksionin e god.qendrore sp.Lushnje</t>
  </si>
  <si>
    <t>nr sherbimesh</t>
  </si>
  <si>
    <t>22AC621</t>
  </si>
  <si>
    <t>Rikonstruksion ne Maternitetin nr.1 Tirane faza II</t>
  </si>
  <si>
    <t>22AC622</t>
  </si>
  <si>
    <t>Supervizion+kolaudim per rikonstruksion ne Maternitetin nr.1 Tirane faza II</t>
  </si>
  <si>
    <t>22AC625</t>
  </si>
  <si>
    <t>Rikonstruksioni i shtepizave te mbeshtetura ne sp.Psikiatrik Vlore</t>
  </si>
  <si>
    <t>22AC626</t>
  </si>
  <si>
    <t>Supervizion per rikonstruksionin e shtepizave te mbeshtetura ne sp.Psikiatrik Vlore</t>
  </si>
  <si>
    <t xml:space="preserve">nr. sherbimesh </t>
  </si>
  <si>
    <t>22AC627</t>
  </si>
  <si>
    <t>Kolaudim per rikonstruksionin e shtepizave te mbeshtetura ne sp.Psikiatrik Vlore</t>
  </si>
  <si>
    <t>nr. sherbimesh</t>
  </si>
  <si>
    <t>22AC638</t>
  </si>
  <si>
    <t>Zbatimi I punimeve per pershtatje te ambjenteve per instalimin e akseleratorit te ri ne bunkerin prane njesise se radioterapise ne PAI Onkologjik ne QSUT</t>
  </si>
  <si>
    <t>22AC643</t>
  </si>
  <si>
    <t>F.V ashensori ne godinen e poliklinikes se spitalit Fier</t>
  </si>
  <si>
    <t>22AC644</t>
  </si>
  <si>
    <t>Superv+kolaudim per f.v ashensori ne godinen e poliklinikes se spitalit Fier</t>
  </si>
  <si>
    <t>22AC645</t>
  </si>
  <si>
    <t>Ndertimi I godines se re multifunksionale te Spitalit Rajonal Korçë</t>
  </si>
  <si>
    <t>22AC646</t>
  </si>
  <si>
    <t>Supervizion+Kolaudim per ndertimin e godines se re multifunksionale te Spitalit Rajonal Korçë</t>
  </si>
  <si>
    <t>22AC647</t>
  </si>
  <si>
    <t>F.V pajisje teknologjike per pavionin e te semureve kronik - burra ne sp. Psikiatrik Vlore</t>
  </si>
  <si>
    <t>22AC648</t>
  </si>
  <si>
    <t>Rikonstruksion I godines se djegie - plastikes ne QSUNT</t>
  </si>
  <si>
    <t>22AC649</t>
  </si>
  <si>
    <t>Supervizim + Kolaudim per rikonstruksionin e  godines se djegie - plastikes ne QSUNT</t>
  </si>
  <si>
    <t>22AC650</t>
  </si>
  <si>
    <t>Rikonstruksion I Qendres Spitalore Rajonale Shefqet Ndroqi, Njesia Kavaje</t>
  </si>
  <si>
    <t>22AC651</t>
  </si>
  <si>
    <t>Ndertimi I rruges se aksesit midis godinave te spitalit psikiatrik Vlore</t>
  </si>
  <si>
    <t>22AC652</t>
  </si>
  <si>
    <t>Supervizim + Kolaudim per ndertimin e rruges se aksesit midis godinave te spitalit psikiatrik Vlore</t>
  </si>
  <si>
    <t>22AC653</t>
  </si>
  <si>
    <t>Superv+kolaudim per Rikonstruksionin e disa pavioneve te  sp.Berat</t>
  </si>
  <si>
    <t>22AC654</t>
  </si>
  <si>
    <t>Rikonstruksion i Maternitetit per Spitalin Fier</t>
  </si>
  <si>
    <t>22AC655</t>
  </si>
  <si>
    <t>Rikonstruksion i godines se Maternitetit te sp.Shkoder</t>
  </si>
  <si>
    <t>22AC656</t>
  </si>
  <si>
    <t>Rikonstruksion i disa pavioneve te sp.Berat</t>
  </si>
  <si>
    <t>22AC657</t>
  </si>
  <si>
    <t>Rikontruksion i Sherbimit te Patologjise sp.Vlore</t>
  </si>
  <si>
    <t>G037018</t>
  </si>
  <si>
    <t>Projekti  Pharem</t>
  </si>
  <si>
    <t>GM13009</t>
  </si>
  <si>
    <t>Fuqizimi I pergjigjes kombetare ndaj HIV/AIDS (Global Fund)</t>
  </si>
  <si>
    <t>KM13017</t>
  </si>
  <si>
    <t>FAZA E DYTE  E ZBATIMIT TE MASTER-PLANIT TE QSUT- kredi e CEB-it (perfundimi i dy kateve te sp.te ri te ndertuar dhe rikonstruksioni i 6-katshit) vazhdim I Master Planit</t>
  </si>
  <si>
    <t>KM13021</t>
  </si>
  <si>
    <t>Permiresimi i sistemit te shendetesise</t>
  </si>
  <si>
    <t>M130549</t>
  </si>
  <si>
    <t>Fond i ngrire</t>
  </si>
  <si>
    <t>nr projektesh</t>
  </si>
  <si>
    <t>18BB183</t>
  </si>
  <si>
    <t>Blerje pajisje mjekësore Aparat Laparoskopie për Kirurgjinë Abdominale QSR Shefqet Ndroqi</t>
  </si>
  <si>
    <t>18BB184</t>
  </si>
  <si>
    <t>Blerje pajisje mjekësore CT Scanner per Shefqet Ndroqi</t>
  </si>
  <si>
    <t>18BB185</t>
  </si>
  <si>
    <t>Blerje pajisje mjekësore CT Scanner per QSUNT</t>
  </si>
  <si>
    <t>18BB186</t>
  </si>
  <si>
    <t>Blerje pajisje per vleresimin morfologjik te pllakes aterosklerotike dhe rendesise funksionale te saj  ne QSUT</t>
  </si>
  <si>
    <t>18BB187</t>
  </si>
  <si>
    <t>F.V platforma automatike per gjenotipizimin e grupeve te gjakut per QKTGJ Tirane</t>
  </si>
  <si>
    <t>18BB189</t>
  </si>
  <si>
    <t>F. V pajisje per fazen e pare nderhyrjeve ne SUOGJ Mbreteresha Geraldine</t>
  </si>
  <si>
    <t>22AC660</t>
  </si>
  <si>
    <t>Supervizion per rikonstruksionin e Maternitetit Fier per Spitalin Fier</t>
  </si>
  <si>
    <t>22AC661</t>
  </si>
  <si>
    <t>Supervizion per rikontruksion e Sherbimit te Patologjise sp.Vlore</t>
  </si>
  <si>
    <t>18BB182</t>
  </si>
  <si>
    <t>F.V Aparature Fibrogastroskpi komplet per sherbimin e patologjise Sp Korce</t>
  </si>
  <si>
    <t>18BB188</t>
  </si>
  <si>
    <t>F.V pajisje hoteleri spitalore dhe mobilim per spitalin e Kardiokirurgjise ne QSUT</t>
  </si>
  <si>
    <t>22AC664</t>
  </si>
  <si>
    <t>Rishikimi preventivit perfundimtar te godines se re te back up QKUM, sipas VKM 216, datë 13.04.2023</t>
  </si>
  <si>
    <t>20AE209</t>
  </si>
  <si>
    <t>F.V pajisje elektronike per njesine e koordinimit te QKUM</t>
  </si>
  <si>
    <t>22AC641</t>
  </si>
  <si>
    <t>Ndertimi i disa godinave te reja per sp.psikiatrik Elbasan</t>
  </si>
  <si>
    <t>22AC642</t>
  </si>
  <si>
    <t xml:space="preserve">Superv+kolaudim per ndertimin e disa godinave te reja per sp.psikiatrik </t>
  </si>
  <si>
    <t>18BB404</t>
  </si>
  <si>
    <t xml:space="preserve">Diagnosting Infections QSR Shefqet Ndroqi </t>
  </si>
  <si>
    <t>20AE210</t>
  </si>
  <si>
    <t>TVSH per pajisjen Aseleratorin Linear, furnizuar nga ANEA</t>
  </si>
  <si>
    <t>GM13020</t>
  </si>
  <si>
    <t>Programi I reformimit te QSUT Faza II</t>
  </si>
  <si>
    <t>18BB312</t>
  </si>
  <si>
    <t>Projekti “Elevating Healthcare in the Greece-Albania Cross-Border Region</t>
  </si>
  <si>
    <t>18BB403</t>
  </si>
  <si>
    <t>Projekt ne kuader te IPA-Interreg "Promoting health in cbc area by stimulating local economies"</t>
  </si>
  <si>
    <t>18BB313</t>
  </si>
  <si>
    <t>Projekti "Ripresa -AID QKTGjaku"</t>
  </si>
  <si>
    <t>19AH803</t>
  </si>
  <si>
    <t>Rikonstruksione për ndërtesat</t>
  </si>
  <si>
    <t>19AH805</t>
  </si>
  <si>
    <t>Pajisje profesionale</t>
  </si>
  <si>
    <t>19AH806</t>
  </si>
  <si>
    <t>Pajisje inventar ekonomik</t>
  </si>
  <si>
    <t>19AH807</t>
  </si>
  <si>
    <t>Pajisje dhe instrumente laboratorike</t>
  </si>
  <si>
    <t>22AC636</t>
  </si>
  <si>
    <t>Rehabilitimi i jashtem i spitalit Elbasan</t>
  </si>
  <si>
    <t>A000001</t>
  </si>
  <si>
    <t>Orendi, Pajisje te ndryshme (Kap.6)</t>
  </si>
  <si>
    <t>A000002</t>
  </si>
  <si>
    <t>Trajnime dhe Studim/Projektime(kap.6)</t>
  </si>
  <si>
    <t>A000003</t>
  </si>
  <si>
    <t>Rikonstruksione(kap.6)</t>
  </si>
  <si>
    <t>A000006</t>
  </si>
  <si>
    <t>Paga(kap.6)</t>
  </si>
  <si>
    <t>M130339</t>
  </si>
  <si>
    <t>Te Ardhurat Dytesore (Spitalori)</t>
  </si>
  <si>
    <t>19AH801</t>
  </si>
  <si>
    <t>A000005</t>
  </si>
  <si>
    <t>Mallra e sherbime(kap.6)</t>
  </si>
  <si>
    <t xml:space="preserve">Zbatimi I punimeve per pershtatje te ambjenteve per instalimin e </t>
  </si>
  <si>
    <t>M132537</t>
  </si>
  <si>
    <t>91604AA</t>
  </si>
  <si>
    <t>18BB175</t>
  </si>
  <si>
    <t>F.V pajisje per spitalin Mirdite</t>
  </si>
  <si>
    <t>M133892</t>
  </si>
  <si>
    <t>Projekt preventiva per nderhyrje ne spitale</t>
  </si>
  <si>
    <t>Flutra BEQO</t>
  </si>
  <si>
    <t>91305AA</t>
  </si>
  <si>
    <t>Fëmijë të vaksinuar 0-18</t>
  </si>
  <si>
    <t>Nr fëmijesh</t>
  </si>
  <si>
    <t>91305AB</t>
  </si>
  <si>
    <t>Numer kontrollesh per situatat epidemiologjike</t>
  </si>
  <si>
    <t>Numër</t>
  </si>
  <si>
    <t>91305AC</t>
  </si>
  <si>
    <t>Kontrolle dhe inspektime te kryera nga inspektoratet</t>
  </si>
  <si>
    <t>91305AD</t>
  </si>
  <si>
    <t>Gra te depistuara për kancerin e gjirit</t>
  </si>
  <si>
    <t>91305AE</t>
  </si>
  <si>
    <t>Inspektime të kryera nga Operatori Kujdesit Shëndetësor në Spitale, Njësi Vendore të Kujdesit Shëndetësor dhe Qendra Shëndetësore</t>
  </si>
  <si>
    <t>Nr. Inspektimesh</t>
  </si>
  <si>
    <t>91305AF</t>
  </si>
  <si>
    <t>Gra te depistuara për kancerin e qafës së mitrës</t>
  </si>
  <si>
    <t>Numer</t>
  </si>
  <si>
    <t>91305AI</t>
  </si>
  <si>
    <t>Persona te vaksinuar me vaksinen e gripit sezonal</t>
  </si>
  <si>
    <t>nr personash</t>
  </si>
  <si>
    <t>91305AJ</t>
  </si>
  <si>
    <t>Institucione shendetesore dhe shoqerore te akredituara</t>
  </si>
  <si>
    <t>numer insitucionesh</t>
  </si>
  <si>
    <t>91305AK</t>
  </si>
  <si>
    <t>Subjekte të licensuara dhe të lejuara për kultivimin e bimës së cannabis-it për qëllime mjekësore dhe industrial</t>
  </si>
  <si>
    <t>numër</t>
  </si>
  <si>
    <t>18BB509</t>
  </si>
  <si>
    <t>Ndertim I godines se re te laboratoreve te ISHP</t>
  </si>
  <si>
    <t>18BB510</t>
  </si>
  <si>
    <t>Superv dhe kolaudim per ndertimin  e godines se re te laboratoreve te ISHP</t>
  </si>
  <si>
    <t>18BB513</t>
  </si>
  <si>
    <t>TVSH per projektin "Fondi Pandemik"</t>
  </si>
  <si>
    <t>18BB618</t>
  </si>
  <si>
    <t>Blerje paisje per Drejtorine e Mbrojtjes nga  Rrezatimeve per ISHP</t>
  </si>
  <si>
    <t>18BB619</t>
  </si>
  <si>
    <t>F. V pajisje mjekesore per institucionet shendetesore</t>
  </si>
  <si>
    <t>18BB802</t>
  </si>
  <si>
    <t>Sisteme dixhitale per programet shendetesore</t>
  </si>
  <si>
    <t>numer sistemi</t>
  </si>
  <si>
    <t>18BB620</t>
  </si>
  <si>
    <t xml:space="preserve">F.V pajisje mobilimi per zyrat e OSHKSH qendrore </t>
  </si>
  <si>
    <t>18BB621</t>
  </si>
  <si>
    <t xml:space="preserve">F.V pajisje kompiuterike per zyrat e OSHKSH qendrore </t>
  </si>
  <si>
    <t xml:space="preserve">Pagese TVSH/ detyrim doganor te materialeve mjekesore te dhuruara nga UNICEF ne kuader te marreveshjeve te bashkepunimit </t>
  </si>
  <si>
    <t>18BB716</t>
  </si>
  <si>
    <t>Blerje Pajisje per laboratorin NJVKSH Tirane</t>
  </si>
  <si>
    <t>18BB617</t>
  </si>
  <si>
    <t>Pajisje kompjuterike per ISHP</t>
  </si>
  <si>
    <t>Emanuela TOLLOZHINA</t>
  </si>
  <si>
    <t>91307AA</t>
  </si>
  <si>
    <t>Familje dhe individë ne nevojë qe përfitojne nga skema e NE</t>
  </si>
  <si>
    <t>Numër përfituesish</t>
  </si>
  <si>
    <t>91307AB</t>
  </si>
  <si>
    <t>PAK dhe kujdestarë që përfitojnë pagesa</t>
  </si>
  <si>
    <t>91307AC</t>
  </si>
  <si>
    <t>Përfitues të shërbimeve të përkujdesit social të ofruara në qëndrat rezidenciale publike</t>
  </si>
  <si>
    <t>91307AD</t>
  </si>
  <si>
    <t>Bonusi i Bebeve</t>
  </si>
  <si>
    <t>91307AE</t>
  </si>
  <si>
    <t>Raporte monitorimi për mbrojtjen e fëmijeve</t>
  </si>
  <si>
    <t>91307AG</t>
  </si>
  <si>
    <t>Persona nga grupet e pafavorizuara të punësuar nga ndërrmarjet sociale</t>
  </si>
  <si>
    <t>91307AH</t>
  </si>
  <si>
    <t>Shërbime të reja sociale për grupet në nevojë të ofruara nëpërmjet njësive vendore nga financimi i fondit social</t>
  </si>
  <si>
    <t>91307AJ</t>
  </si>
  <si>
    <t>Fëmijë që përfitojnë shërbime në institucionet e përkujdesit</t>
  </si>
  <si>
    <t>Numër individës</t>
  </si>
  <si>
    <t>91307AK</t>
  </si>
  <si>
    <t>Te moshuar te trajtuar ne sherbime te perkujdesit</t>
  </si>
  <si>
    <t>91307AL</t>
  </si>
  <si>
    <t>Vendime gjyqesore per PAK te ekzekutuara</t>
  </si>
  <si>
    <t>91307AM</t>
  </si>
  <si>
    <t>Persona me aftesi te kufizuara qe perfitojne sherbime te perkujdesit</t>
  </si>
  <si>
    <t>91307AN</t>
  </si>
  <si>
    <t>Mbrojtje e veçantë nga shteti, për gratë e papuna, me tre apo më shumë fëmijë të moshës deri në 18 vjeç</t>
  </si>
  <si>
    <t>numer perfituesish</t>
  </si>
  <si>
    <t>18BC011</t>
  </si>
  <si>
    <t>Nderhyrje ne shtepine e te moshuarve Libohove</t>
  </si>
  <si>
    <t>18BC012</t>
  </si>
  <si>
    <t>Nderhyrje ne Qendrën Polivalente Polican</t>
  </si>
  <si>
    <t>18BC205</t>
  </si>
  <si>
    <t>TVSH e asistences teknike per projektin "Perfshirja sociale" IPA II</t>
  </si>
  <si>
    <t>19AB001</t>
  </si>
  <si>
    <t>Pajisje per inst e perkujdesit social te blera</t>
  </si>
  <si>
    <t>Nertila TOPULLI</t>
  </si>
  <si>
    <t>18BA301</t>
  </si>
  <si>
    <t>18BB074</t>
  </si>
  <si>
    <t>18BB076</t>
  </si>
  <si>
    <t>18BB123</t>
  </si>
  <si>
    <t>18BB179</t>
  </si>
  <si>
    <t>18BB192</t>
  </si>
  <si>
    <t>18BB193</t>
  </si>
  <si>
    <t>18BB197</t>
  </si>
  <si>
    <t>18BB198</t>
  </si>
  <si>
    <t>22AC665</t>
  </si>
  <si>
    <t>22AC672</t>
  </si>
  <si>
    <t>22AC673</t>
  </si>
  <si>
    <t>22AC674</t>
  </si>
  <si>
    <t>22AC675</t>
  </si>
  <si>
    <t>22AC676</t>
  </si>
  <si>
    <t>22AC677</t>
  </si>
  <si>
    <t>22AC680</t>
  </si>
  <si>
    <t>91304AQ</t>
  </si>
  <si>
    <t>91304AR</t>
  </si>
  <si>
    <t>91304AS</t>
  </si>
  <si>
    <t>M134065</t>
  </si>
  <si>
    <t>91305AL</t>
  </si>
  <si>
    <t>55</t>
  </si>
  <si>
    <t>4315</t>
  </si>
  <si>
    <t>01.06.2026</t>
  </si>
  <si>
    <t>Blerta NGUCAJ</t>
  </si>
  <si>
    <t>18BA303</t>
  </si>
  <si>
    <t>F.V Pajisje kondicionimi per aparatin e MSHMS</t>
  </si>
  <si>
    <t>18BA512</t>
  </si>
  <si>
    <t>Projekt-preventiv per disa nderhyrje ne ambientet e brendshme te godines se MSHMS</t>
  </si>
  <si>
    <t>18BA614</t>
  </si>
  <si>
    <t>Superv+kolaudim per rikonstruksion i qendrave shendetesore v.2023-2024</t>
  </si>
  <si>
    <t>Investime ne qendrat shendetesore te qarqeve Fier dhe Diber nga Cooperazioni Zviceran</t>
  </si>
  <si>
    <t>Rikonstruksion dhe pajisje 5 poliklinikave</t>
  </si>
  <si>
    <t>numer mbikqyrjesh</t>
  </si>
  <si>
    <t>1</t>
  </si>
  <si>
    <t>22AC617</t>
  </si>
  <si>
    <t>Rikonstruksion Pediatria Infektive ne QSUT (perforcim)</t>
  </si>
  <si>
    <t>22AC618</t>
  </si>
  <si>
    <t>Superv+kolaudim per rikonstruksion Pediatria Infektive ne QSUT</t>
  </si>
  <si>
    <t>22AC619</t>
  </si>
  <si>
    <t>Rikonstruksion i godines qendrore te sp.Diber</t>
  </si>
  <si>
    <t>22AC620</t>
  </si>
  <si>
    <t>Superv+kolaudim per rikonstruksionin e godines qendrore te sp.Diber</t>
  </si>
  <si>
    <t>22AC658</t>
  </si>
  <si>
    <t>Rehabilitimi i pjesshem dhe termoizolimi i objektit per Spitalin Permet</t>
  </si>
  <si>
    <t>22AC659</t>
  </si>
  <si>
    <t>Superv+kolaudim per rehabilitimin e pjesshem dhe termoizolimin e objektit per Spitalin Permet</t>
  </si>
  <si>
    <t>KM13020</t>
  </si>
  <si>
    <t>Projekti i Bankes Boterore (i ndare ne tre komponente si vijojne) KREDI</t>
  </si>
  <si>
    <t>22AC662</t>
  </si>
  <si>
    <t>Rikonstruksion i taraces se spitalit Onkologjik ne QSUT</t>
  </si>
  <si>
    <t>22AC663</t>
  </si>
  <si>
    <t>Supervizion + kolaudim per rikonstruksionin e taraces se spitalit Onkologjik ne QSUT</t>
  </si>
  <si>
    <t>750</t>
  </si>
  <si>
    <t>18BC009</t>
  </si>
  <si>
    <t>Rikonstruksion i godines shtepia e femijes "Zyber Hallulli" Tirane</t>
  </si>
  <si>
    <t>18BC010</t>
  </si>
  <si>
    <t>Supervizion + kolaudim rikonstruksion i godines shtepia e femijes "Zyber Hallulli" Tirane</t>
  </si>
  <si>
    <t>18BC207</t>
  </si>
  <si>
    <t>Projekti IPA per mbeshtjetje per te permiresuar organizimin dhe qeverisjen e institutit</t>
  </si>
  <si>
    <t>Paciente të trajtuara me ndërhyrjen e rikonstruksionit të gjirit(proteza e gjirit)</t>
  </si>
  <si>
    <t>Pacientë të trajtuar me procedurën e transplantit të kornesë</t>
  </si>
  <si>
    <t>Pacientë të trajtuar me procedurën e Trombektomisë</t>
  </si>
  <si>
    <t>F.V aparatura Angiografie per SU Shefqet Ndroqi</t>
  </si>
  <si>
    <t>Fond i ngrire (Onkologjiku)</t>
  </si>
  <si>
    <t>Diagnosting Infections QS “Shefqet Ndroqi”</t>
  </si>
  <si>
    <t>Fond i ngrire (kosto Lokale per Pet CT)</t>
  </si>
  <si>
    <t>Blerje pajisje mjekesore dhe hoteleri per spitalet</t>
  </si>
  <si>
    <t>Rikonstruksioni i urgjences ne Sp Durres</t>
  </si>
  <si>
    <t>Supervizion+kolaudim per rikonstruksionin e urgjences ne Sp Durres</t>
  </si>
  <si>
    <t>Rikonstruksion i godines qendrore sp.Mat</t>
  </si>
  <si>
    <t>Superv +kolaudim per rikonstruksionin e god.qendrore sp.Mat</t>
  </si>
  <si>
    <t>Rikonstruksione ne Spitalin Rajonal Kukes -kontrate shtese</t>
  </si>
  <si>
    <t>Punime per pjesen teknologjike te fazes II te rikonstruksionit te sp.Kukes qe po implementohet nga Banka Boterore</t>
  </si>
  <si>
    <t xml:space="preserve">FV pajisje teknologjike per fazen I Sp.Kukes  Loti 2 pajisje teknologjike </t>
  </si>
  <si>
    <t xml:space="preserve">Rikonstruksione ne Spitalin Rajonal Kukes </t>
  </si>
  <si>
    <t>Taksa e infrastruktures (sp.Shkoder)</t>
  </si>
  <si>
    <t>Pajisje per sherbimin e pathologjise spitali Vlore</t>
  </si>
  <si>
    <t>FV pajisje Gamma knife per neurokirurgjine ne QSUT (F.V pajisje e dedikuar per radiokirurgjine  per neurokirurgjine ne QSUT)</t>
  </si>
  <si>
    <t>Blerje pajisje per godinen e femijeve dhe alokoologjie+urgjences ne sp.psikiatrik te QSUT</t>
  </si>
  <si>
    <t>Kosto Lokale detyrim per blerjen e Pet CT nga ANEA</t>
  </si>
  <si>
    <t>Nderhyrje infrastrukturore ne spitalin Has</t>
  </si>
  <si>
    <t>Superv+kolaudim per nderhyrjet ne sp.Has</t>
  </si>
  <si>
    <t>Mobilim i Zyrave te  Godines nr II QKUM-se(Backup) per QKUM</t>
  </si>
  <si>
    <t>22AC668</t>
  </si>
  <si>
    <t>Rikonstruksion I godines 4 kat te psikiatrikut te QSUT</t>
  </si>
  <si>
    <t xml:space="preserve">22AC669 </t>
  </si>
  <si>
    <t>Superv+kolaudim per rikonstruksionin e godines 4 kat te psikiatrikut te QSUT</t>
  </si>
  <si>
    <t>22AC678</t>
  </si>
  <si>
    <t>Rikonstruksion i spitalit Tropoje</t>
  </si>
  <si>
    <t xml:space="preserve">22AC679 </t>
  </si>
  <si>
    <t>Supervizon kolaudim i rikonstruksionit te spitalit Tropoje</t>
  </si>
  <si>
    <t>Injektim Kapital OSHIS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</si>
</sst>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9"/>
      <color rgb="FF080808"/>
      <name val="Arial"/>
      <family val="2"/>
    </font>
    <font>
      <b/>
      <sz val="7"/>
      <color rgb="FF000000"/>
      <name val="Arial"/>
      <family val="2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0"/>
      <color rgb="FF080808"/>
      <name val="Arial"/>
      <family val="2"/>
    </font>
    <font>
      <sz val="9"/>
      <color rgb="FF050505"/>
      <name val="SansSerif"/>
      <family val="2"/>
    </font>
    <font>
      <b/>
      <sz val="11"/>
      <name val="Calibri"/>
      <family val="2"/>
      <scheme val="minor"/>
    </font>
    <font>
      <b/>
      <sz val="7"/>
      <color rgb="FF080808"/>
      <name val="Arial"/>
      <family val="2"/>
    </font>
    <font>
      <sz val="12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8080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rgb="FF000000"/>
      <name val="Garamond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SansSerif"/>
      <family val="2"/>
    </font>
    <font>
      <sz val="10"/>
      <color theme="1"/>
      <name val="Calibri"/>
      <family val="2"/>
      <scheme val="minor"/>
    </font>
    <font>
      <b/>
      <sz val="10"/>
      <color rgb="FFC00000"/>
      <name val="Arial"/>
      <family val="2"/>
    </font>
    <font>
      <b/>
      <sz val="10"/>
      <color rgb="FFC00000"/>
      <name val="SansSerif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50505"/>
      <name val="SansSerif"/>
      <family val="2"/>
    </font>
    <font>
      <b/>
      <sz val="10"/>
      <color rgb="FF050505"/>
      <name val="SansSerif"/>
      <family val="2"/>
    </font>
    <font>
      <b/>
      <sz val="10"/>
      <color rgb="FF050505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rgb="FF050505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rgb="FF080808"/>
      <name val="Arial"/>
      <family val="2"/>
    </font>
    <font>
      <b/>
      <sz val="9"/>
      <color rgb="FFFF0000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</cellStyleXfs>
  <cellXfs count="487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 applyProtection="1">
      <alignment wrapText="1"/>
      <protection locked="0"/>
    </xf>
    <xf numFmtId="0" fontId="9" fillId="0" borderId="21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right" vertical="center"/>
    </xf>
    <xf numFmtId="0" fontId="12" fillId="2" borderId="34" xfId="0" applyFont="1" applyFill="1" applyBorder="1" applyAlignment="1">
      <alignment horizontal="right" vertical="center"/>
    </xf>
    <xf numFmtId="0" fontId="12" fillId="2" borderId="35" xfId="0" applyFont="1" applyFill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1" fillId="0" borderId="0" xfId="2" applyAlignment="1" applyProtection="1">
      <alignment wrapText="1"/>
      <protection locked="0"/>
    </xf>
    <xf numFmtId="0" fontId="15" fillId="0" borderId="0" xfId="2" applyFont="1" applyAlignment="1">
      <alignment horizontal="left" vertical="top"/>
    </xf>
    <xf numFmtId="0" fontId="2" fillId="0" borderId="0" xfId="2" applyFont="1" applyAlignment="1" applyProtection="1">
      <alignment wrapText="1"/>
      <protection locked="0"/>
    </xf>
    <xf numFmtId="0" fontId="1" fillId="0" borderId="0" xfId="2"/>
    <xf numFmtId="0" fontId="11" fillId="0" borderId="0" xfId="2" applyFont="1" applyAlignment="1" applyProtection="1">
      <alignment wrapText="1"/>
      <protection locked="0"/>
    </xf>
    <xf numFmtId="0" fontId="11" fillId="0" borderId="0" xfId="2" applyFont="1"/>
    <xf numFmtId="0" fontId="16" fillId="0" borderId="0" xfId="2" applyFont="1" applyAlignment="1" applyProtection="1">
      <alignment wrapText="1"/>
      <protection locked="0"/>
    </xf>
    <xf numFmtId="0" fontId="16" fillId="0" borderId="0" xfId="2" applyFont="1"/>
    <xf numFmtId="0" fontId="2" fillId="0" borderId="0" xfId="0" applyFont="1" applyAlignment="1" applyProtection="1">
      <alignment wrapText="1"/>
      <protection locked="0"/>
    </xf>
    <xf numFmtId="0" fontId="2" fillId="0" borderId="0" xfId="2" applyFont="1"/>
    <xf numFmtId="0" fontId="13" fillId="0" borderId="7" xfId="0" applyFont="1" applyBorder="1" applyAlignment="1">
      <alignment horizontal="left" vertical="center" wrapText="1"/>
    </xf>
    <xf numFmtId="0" fontId="1" fillId="0" borderId="0" xfId="2" applyAlignment="1">
      <alignment wrapText="1"/>
    </xf>
    <xf numFmtId="0" fontId="3" fillId="0" borderId="0" xfId="2" applyFont="1" applyAlignment="1">
      <alignment horizontal="left" vertical="top"/>
    </xf>
    <xf numFmtId="0" fontId="5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52" xfId="2" applyFont="1" applyFill="1" applyBorder="1" applyAlignment="1">
      <alignment horizontal="left" vertical="center" wrapText="1"/>
    </xf>
    <xf numFmtId="0" fontId="5" fillId="2" borderId="53" xfId="2" applyFont="1" applyFill="1" applyBorder="1" applyAlignment="1">
      <alignment horizontal="left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58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59" xfId="2" applyFont="1" applyFill="1" applyBorder="1" applyAlignment="1">
      <alignment horizontal="center" vertical="center" wrapText="1"/>
    </xf>
    <xf numFmtId="0" fontId="7" fillId="2" borderId="60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61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3" fontId="12" fillId="0" borderId="32" xfId="2" applyNumberFormat="1" applyFont="1" applyBorder="1" applyAlignment="1">
      <alignment horizontal="right" vertical="center"/>
    </xf>
    <xf numFmtId="3" fontId="12" fillId="0" borderId="32" xfId="1" applyNumberFormat="1" applyFont="1" applyFill="1" applyBorder="1" applyAlignment="1">
      <alignment horizontal="right" vertical="center"/>
    </xf>
    <xf numFmtId="3" fontId="12" fillId="0" borderId="5" xfId="2" applyNumberFormat="1" applyFont="1" applyBorder="1" applyAlignment="1">
      <alignment horizontal="right" vertical="center" wrapText="1"/>
    </xf>
    <xf numFmtId="3" fontId="12" fillId="5" borderId="32" xfId="2" applyNumberFormat="1" applyFont="1" applyFill="1" applyBorder="1" applyAlignment="1">
      <alignment horizontal="right" vertical="center"/>
    </xf>
    <xf numFmtId="0" fontId="19" fillId="0" borderId="31" xfId="2" applyFont="1" applyBorder="1" applyAlignment="1">
      <alignment horizontal="center" vertical="center"/>
    </xf>
    <xf numFmtId="0" fontId="10" fillId="0" borderId="32" xfId="2" applyFont="1" applyBorder="1" applyAlignment="1">
      <alignment horizontal="left" vertical="center" wrapText="1"/>
    </xf>
    <xf numFmtId="0" fontId="19" fillId="0" borderId="32" xfId="2" applyFont="1" applyBorder="1" applyAlignment="1">
      <alignment horizontal="left" vertical="center"/>
    </xf>
    <xf numFmtId="3" fontId="19" fillId="0" borderId="32" xfId="2" applyNumberFormat="1" applyFont="1" applyBorder="1" applyAlignment="1">
      <alignment horizontal="right" vertical="center"/>
    </xf>
    <xf numFmtId="3" fontId="19" fillId="0" borderId="32" xfId="1" applyNumberFormat="1" applyFont="1" applyFill="1" applyBorder="1" applyAlignment="1">
      <alignment horizontal="right" vertical="center"/>
    </xf>
    <xf numFmtId="0" fontId="19" fillId="0" borderId="32" xfId="2" applyFont="1" applyBorder="1" applyAlignment="1">
      <alignment horizontal="right" vertical="center"/>
    </xf>
    <xf numFmtId="0" fontId="19" fillId="0" borderId="5" xfId="2" applyFont="1" applyBorder="1" applyAlignment="1">
      <alignment horizontal="right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 wrapText="1"/>
    </xf>
    <xf numFmtId="0" fontId="19" fillId="3" borderId="31" xfId="2" applyFont="1" applyFill="1" applyBorder="1" applyAlignment="1">
      <alignment horizontal="center" vertical="center" wrapText="1"/>
    </xf>
    <xf numFmtId="0" fontId="10" fillId="3" borderId="32" xfId="2" applyFont="1" applyFill="1" applyBorder="1" applyAlignment="1">
      <alignment horizontal="left" vertical="center" wrapText="1"/>
    </xf>
    <xf numFmtId="0" fontId="19" fillId="3" borderId="32" xfId="2" applyFont="1" applyFill="1" applyBorder="1" applyAlignment="1">
      <alignment horizontal="left" vertical="center" wrapText="1"/>
    </xf>
    <xf numFmtId="3" fontId="19" fillId="3" borderId="32" xfId="2" applyNumberFormat="1" applyFont="1" applyFill="1" applyBorder="1" applyAlignment="1">
      <alignment horizontal="right" vertical="center" wrapText="1"/>
    </xf>
    <xf numFmtId="0" fontId="19" fillId="0" borderId="32" xfId="2" applyFont="1" applyBorder="1" applyAlignment="1">
      <alignment horizontal="left" vertical="center" wrapText="1"/>
    </xf>
    <xf numFmtId="0" fontId="19" fillId="3" borderId="32" xfId="2" applyFont="1" applyFill="1" applyBorder="1" applyAlignment="1">
      <alignment horizontal="right" vertical="center" wrapText="1"/>
    </xf>
    <xf numFmtId="0" fontId="19" fillId="3" borderId="5" xfId="2" applyFont="1" applyFill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5" xfId="0" applyFont="1" applyBorder="1" applyAlignment="1">
      <alignment vertical="center" wrapText="1"/>
    </xf>
    <xf numFmtId="0" fontId="14" fillId="0" borderId="65" xfId="0" applyFont="1" applyBorder="1" applyAlignment="1">
      <alignment vertical="center"/>
    </xf>
    <xf numFmtId="0" fontId="12" fillId="5" borderId="32" xfId="2" applyFont="1" applyFill="1" applyBorder="1" applyAlignment="1">
      <alignment horizontal="left" vertical="center" wrapText="1"/>
    </xf>
    <xf numFmtId="0" fontId="12" fillId="5" borderId="32" xfId="2" applyFont="1" applyFill="1" applyBorder="1" applyAlignment="1">
      <alignment horizontal="right" vertical="center"/>
    </xf>
    <xf numFmtId="43" fontId="12" fillId="5" borderId="32" xfId="1" applyFont="1" applyFill="1" applyBorder="1" applyAlignment="1">
      <alignment horizontal="right" vertical="center"/>
    </xf>
    <xf numFmtId="164" fontId="12" fillId="5" borderId="32" xfId="1" applyNumberFormat="1" applyFont="1" applyFill="1" applyBorder="1" applyAlignment="1">
      <alignment horizontal="right" vertical="center"/>
    </xf>
    <xf numFmtId="3" fontId="12" fillId="5" borderId="5" xfId="2" applyNumberFormat="1" applyFont="1" applyFill="1" applyBorder="1" applyAlignment="1">
      <alignment horizontal="right" vertical="center" wrapText="1"/>
    </xf>
    <xf numFmtId="0" fontId="12" fillId="5" borderId="32" xfId="2" applyFont="1" applyFill="1" applyBorder="1" applyAlignment="1">
      <alignment horizontal="left" vertical="center"/>
    </xf>
    <xf numFmtId="3" fontId="19" fillId="5" borderId="32" xfId="2" applyNumberFormat="1" applyFont="1" applyFill="1" applyBorder="1" applyAlignment="1">
      <alignment horizontal="right" vertical="center"/>
    </xf>
    <xf numFmtId="0" fontId="19" fillId="5" borderId="32" xfId="2" applyFont="1" applyFill="1" applyBorder="1" applyAlignment="1">
      <alignment horizontal="right" vertical="center"/>
    </xf>
    <xf numFmtId="0" fontId="19" fillId="5" borderId="5" xfId="2" applyFont="1" applyFill="1" applyBorder="1" applyAlignment="1">
      <alignment horizontal="right" vertical="center" wrapText="1"/>
    </xf>
    <xf numFmtId="0" fontId="8" fillId="5" borderId="17" xfId="2" applyFont="1" applyFill="1" applyBorder="1" applyAlignment="1">
      <alignment horizontal="center" vertical="center"/>
    </xf>
    <xf numFmtId="0" fontId="8" fillId="5" borderId="16" xfId="2" applyFont="1" applyFill="1" applyBorder="1" applyAlignment="1">
      <alignment horizontal="center" vertical="center"/>
    </xf>
    <xf numFmtId="0" fontId="8" fillId="5" borderId="18" xfId="2" applyFont="1" applyFill="1" applyBorder="1" applyAlignment="1">
      <alignment horizontal="center" vertical="center"/>
    </xf>
    <xf numFmtId="0" fontId="8" fillId="5" borderId="61" xfId="2" applyFont="1" applyFill="1" applyBorder="1" applyAlignment="1">
      <alignment horizontal="center" vertical="center"/>
    </xf>
    <xf numFmtId="0" fontId="12" fillId="3" borderId="31" xfId="2" applyFont="1" applyFill="1" applyBorder="1" applyAlignment="1">
      <alignment horizontal="center" vertical="center" wrapText="1"/>
    </xf>
    <xf numFmtId="0" fontId="12" fillId="5" borderId="32" xfId="2" applyFont="1" applyFill="1" applyBorder="1" applyAlignment="1">
      <alignment horizontal="right" vertical="center" wrapText="1"/>
    </xf>
    <xf numFmtId="3" fontId="12" fillId="5" borderId="32" xfId="2" applyNumberFormat="1" applyFont="1" applyFill="1" applyBorder="1" applyAlignment="1">
      <alignment horizontal="right" vertical="center" wrapText="1"/>
    </xf>
    <xf numFmtId="164" fontId="14" fillId="0" borderId="7" xfId="1" applyNumberFormat="1" applyFont="1" applyFill="1" applyBorder="1" applyAlignment="1">
      <alignment horizontal="center" vertical="center" wrapText="1"/>
    </xf>
    <xf numFmtId="43" fontId="12" fillId="0" borderId="32" xfId="1" applyFont="1" applyFill="1" applyBorder="1" applyAlignment="1">
      <alignment horizontal="right" vertical="center"/>
    </xf>
    <xf numFmtId="164" fontId="21" fillId="0" borderId="32" xfId="1" applyNumberFormat="1" applyFont="1" applyFill="1" applyBorder="1" applyAlignment="1">
      <alignment horizontal="right" vertical="center"/>
    </xf>
    <xf numFmtId="164" fontId="21" fillId="5" borderId="32" xfId="1" applyNumberFormat="1" applyFont="1" applyFill="1" applyBorder="1" applyAlignment="1">
      <alignment horizontal="right" vertical="center"/>
    </xf>
    <xf numFmtId="0" fontId="21" fillId="5" borderId="32" xfId="2" applyFont="1" applyFill="1" applyBorder="1" applyAlignment="1">
      <alignment horizontal="right" vertical="center"/>
    </xf>
    <xf numFmtId="0" fontId="19" fillId="5" borderId="32" xfId="2" applyFont="1" applyFill="1" applyBorder="1" applyAlignment="1">
      <alignment horizontal="left" vertical="center"/>
    </xf>
    <xf numFmtId="43" fontId="12" fillId="5" borderId="32" xfId="2" applyNumberFormat="1" applyFont="1" applyFill="1" applyBorder="1" applyAlignment="1">
      <alignment horizontal="right" vertical="center"/>
    </xf>
    <xf numFmtId="0" fontId="12" fillId="5" borderId="5" xfId="2" applyFont="1" applyFill="1" applyBorder="1" applyAlignment="1">
      <alignment horizontal="right" vertical="center" wrapText="1"/>
    </xf>
    <xf numFmtId="0" fontId="12" fillId="3" borderId="32" xfId="2" applyFont="1" applyFill="1" applyBorder="1" applyAlignment="1">
      <alignment horizontal="left" vertical="center" wrapText="1"/>
    </xf>
    <xf numFmtId="0" fontId="12" fillId="3" borderId="32" xfId="2" applyFont="1" applyFill="1" applyBorder="1" applyAlignment="1">
      <alignment horizontal="right" vertical="center" wrapText="1"/>
    </xf>
    <xf numFmtId="3" fontId="12" fillId="3" borderId="32" xfId="2" applyNumberFormat="1" applyFont="1" applyFill="1" applyBorder="1" applyAlignment="1">
      <alignment horizontal="right" vertical="center" wrapText="1"/>
    </xf>
    <xf numFmtId="43" fontId="12" fillId="0" borderId="32" xfId="2" applyNumberFormat="1" applyFont="1" applyBorder="1" applyAlignment="1">
      <alignment horizontal="right" vertical="center"/>
    </xf>
    <xf numFmtId="0" fontId="12" fillId="3" borderId="5" xfId="2" applyFont="1" applyFill="1" applyBorder="1" applyAlignment="1">
      <alignment horizontal="right" vertical="center" wrapText="1"/>
    </xf>
    <xf numFmtId="0" fontId="3" fillId="0" borderId="0" xfId="2" applyFont="1" applyAlignment="1">
      <alignment vertical="top"/>
    </xf>
    <xf numFmtId="0" fontId="5" fillId="2" borderId="1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52" xfId="2" applyFont="1" applyFill="1" applyBorder="1" applyAlignment="1">
      <alignment horizontal="center" vertical="center" wrapText="1"/>
    </xf>
    <xf numFmtId="0" fontId="5" fillId="2" borderId="53" xfId="2" applyFont="1" applyFill="1" applyBorder="1" applyAlignment="1">
      <alignment horizontal="center" vertical="center" wrapText="1"/>
    </xf>
    <xf numFmtId="0" fontId="12" fillId="0" borderId="31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3" fontId="12" fillId="0" borderId="32" xfId="2" applyNumberFormat="1" applyFont="1" applyBorder="1" applyAlignment="1">
      <alignment vertical="center"/>
    </xf>
    <xf numFmtId="3" fontId="12" fillId="0" borderId="32" xfId="1" applyNumberFormat="1" applyFont="1" applyFill="1" applyBorder="1" applyAlignment="1">
      <alignment vertical="center"/>
    </xf>
    <xf numFmtId="3" fontId="21" fillId="0" borderId="32" xfId="1" applyNumberFormat="1" applyFont="1" applyFill="1" applyBorder="1" applyAlignment="1">
      <alignment vertical="center"/>
    </xf>
    <xf numFmtId="3" fontId="12" fillId="0" borderId="5" xfId="2" applyNumberFormat="1" applyFont="1" applyBorder="1" applyAlignment="1">
      <alignment vertical="center" wrapText="1"/>
    </xf>
    <xf numFmtId="3" fontId="12" fillId="5" borderId="32" xfId="2" applyNumberFormat="1" applyFont="1" applyFill="1" applyBorder="1" applyAlignment="1">
      <alignment vertical="center"/>
    </xf>
    <xf numFmtId="3" fontId="12" fillId="5" borderId="5" xfId="2" applyNumberFormat="1" applyFont="1" applyFill="1" applyBorder="1" applyAlignment="1">
      <alignment vertical="center" wrapText="1"/>
    </xf>
    <xf numFmtId="0" fontId="22" fillId="0" borderId="31" xfId="2" applyFont="1" applyBorder="1" applyAlignment="1">
      <alignment vertical="center"/>
    </xf>
    <xf numFmtId="0" fontId="22" fillId="0" borderId="32" xfId="2" applyFont="1" applyBorder="1" applyAlignment="1">
      <alignment vertical="center"/>
    </xf>
    <xf numFmtId="3" fontId="22" fillId="5" borderId="32" xfId="2" applyNumberFormat="1" applyFont="1" applyFill="1" applyBorder="1" applyAlignment="1">
      <alignment vertical="center"/>
    </xf>
    <xf numFmtId="0" fontId="22" fillId="5" borderId="32" xfId="2" applyFont="1" applyFill="1" applyBorder="1" applyAlignment="1">
      <alignment vertical="center"/>
    </xf>
    <xf numFmtId="0" fontId="22" fillId="5" borderId="5" xfId="2" applyFont="1" applyFill="1" applyBorder="1" applyAlignment="1">
      <alignment vertical="center" wrapText="1"/>
    </xf>
    <xf numFmtId="0" fontId="12" fillId="3" borderId="31" xfId="2" applyFont="1" applyFill="1" applyBorder="1" applyAlignment="1">
      <alignment vertical="center" wrapText="1"/>
    </xf>
    <xf numFmtId="0" fontId="12" fillId="3" borderId="32" xfId="2" applyFont="1" applyFill="1" applyBorder="1" applyAlignment="1">
      <alignment vertical="center" wrapText="1"/>
    </xf>
    <xf numFmtId="0" fontId="12" fillId="5" borderId="32" xfId="2" applyFont="1" applyFill="1" applyBorder="1" applyAlignment="1">
      <alignment vertical="center" wrapText="1"/>
    </xf>
    <xf numFmtId="3" fontId="12" fillId="5" borderId="32" xfId="2" applyNumberFormat="1" applyFont="1" applyFill="1" applyBorder="1" applyAlignment="1">
      <alignment vertical="center" wrapText="1"/>
    </xf>
    <xf numFmtId="0" fontId="19" fillId="3" borderId="31" xfId="2" applyFont="1" applyFill="1" applyBorder="1" applyAlignment="1">
      <alignment vertical="center" wrapText="1"/>
    </xf>
    <xf numFmtId="0" fontId="19" fillId="3" borderId="32" xfId="2" applyFont="1" applyFill="1" applyBorder="1" applyAlignment="1">
      <alignment vertical="center" wrapText="1"/>
    </xf>
    <xf numFmtId="0" fontId="19" fillId="5" borderId="32" xfId="2" applyFont="1" applyFill="1" applyBorder="1" applyAlignment="1">
      <alignment vertical="center" wrapText="1"/>
    </xf>
    <xf numFmtId="3" fontId="19" fillId="5" borderId="32" xfId="2" applyNumberFormat="1" applyFont="1" applyFill="1" applyBorder="1" applyAlignment="1">
      <alignment vertical="center" wrapText="1"/>
    </xf>
    <xf numFmtId="0" fontId="19" fillId="5" borderId="5" xfId="2" applyFont="1" applyFill="1" applyBorder="1" applyAlignment="1">
      <alignment vertical="center" wrapText="1"/>
    </xf>
    <xf numFmtId="164" fontId="12" fillId="5" borderId="32" xfId="2" applyNumberFormat="1" applyFont="1" applyFill="1" applyBorder="1" applyAlignment="1">
      <alignment horizontal="right" vertical="center"/>
    </xf>
    <xf numFmtId="3" fontId="21" fillId="0" borderId="32" xfId="2" applyNumberFormat="1" applyFont="1" applyBorder="1" applyAlignment="1">
      <alignment horizontal="right" vertical="center"/>
    </xf>
    <xf numFmtId="3" fontId="12" fillId="0" borderId="51" xfId="1" applyNumberFormat="1" applyFont="1" applyFill="1" applyBorder="1" applyAlignment="1">
      <alignment horizontal="right" vertical="center"/>
    </xf>
    <xf numFmtId="3" fontId="12" fillId="0" borderId="66" xfId="1" applyNumberFormat="1" applyFont="1" applyFill="1" applyBorder="1" applyAlignment="1">
      <alignment horizontal="right" vertical="center"/>
    </xf>
    <xf numFmtId="3" fontId="12" fillId="0" borderId="67" xfId="2" applyNumberFormat="1" applyFont="1" applyBorder="1" applyAlignment="1">
      <alignment horizontal="right" vertical="center"/>
    </xf>
    <xf numFmtId="3" fontId="12" fillId="0" borderId="68" xfId="2" applyNumberFormat="1" applyFont="1" applyBorder="1" applyAlignment="1">
      <alignment horizontal="right" vertical="center"/>
    </xf>
    <xf numFmtId="3" fontId="12" fillId="0" borderId="65" xfId="2" applyNumberFormat="1" applyFont="1" applyBorder="1" applyAlignment="1">
      <alignment horizontal="right" vertical="center"/>
    </xf>
    <xf numFmtId="0" fontId="12" fillId="0" borderId="0" xfId="2" applyFont="1" applyAlignment="1">
      <alignment horizontal="left" vertical="top"/>
    </xf>
    <xf numFmtId="0" fontId="12" fillId="5" borderId="32" xfId="2" applyFont="1" applyFill="1" applyBorder="1" applyAlignment="1">
      <alignment vertical="center"/>
    </xf>
    <xf numFmtId="0" fontId="21" fillId="0" borderId="32" xfId="2" applyFont="1" applyBorder="1" applyAlignment="1">
      <alignment horizontal="right" vertical="center"/>
    </xf>
    <xf numFmtId="0" fontId="12" fillId="0" borderId="32" xfId="2" applyFont="1" applyBorder="1" applyAlignment="1">
      <alignment horizontal="right" vertical="center"/>
    </xf>
    <xf numFmtId="0" fontId="27" fillId="0" borderId="0" xfId="2" applyFont="1" applyAlignment="1">
      <alignment horizontal="left" vertical="top"/>
    </xf>
    <xf numFmtId="0" fontId="28" fillId="0" borderId="0" xfId="2" applyFont="1" applyAlignment="1" applyProtection="1">
      <alignment wrapText="1"/>
      <protection locked="0"/>
    </xf>
    <xf numFmtId="164" fontId="28" fillId="0" borderId="0" xfId="1" applyNumberFormat="1" applyFont="1" applyAlignment="1" applyProtection="1">
      <alignment wrapText="1"/>
      <protection locked="0"/>
    </xf>
    <xf numFmtId="43" fontId="28" fillId="0" borderId="0" xfId="1" applyFont="1" applyFill="1" applyBorder="1" applyAlignment="1" applyProtection="1">
      <alignment wrapText="1"/>
      <protection locked="0"/>
    </xf>
    <xf numFmtId="164" fontId="28" fillId="0" borderId="0" xfId="1" applyNumberFormat="1" applyFont="1" applyFill="1" applyBorder="1" applyAlignment="1" applyProtection="1">
      <alignment wrapText="1"/>
      <protection locked="0"/>
    </xf>
    <xf numFmtId="0" fontId="28" fillId="0" borderId="0" xfId="2" applyFont="1"/>
    <xf numFmtId="0" fontId="29" fillId="2" borderId="1" xfId="2" applyFont="1" applyFill="1" applyBorder="1" applyAlignment="1">
      <alignment horizontal="left" vertical="center" wrapText="1"/>
    </xf>
    <xf numFmtId="0" fontId="29" fillId="2" borderId="2" xfId="2" applyFont="1" applyFill="1" applyBorder="1" applyAlignment="1">
      <alignment horizontal="left" vertical="center" wrapText="1"/>
    </xf>
    <xf numFmtId="0" fontId="29" fillId="2" borderId="52" xfId="2" applyFont="1" applyFill="1" applyBorder="1" applyAlignment="1">
      <alignment horizontal="left" vertical="center" wrapText="1"/>
    </xf>
    <xf numFmtId="0" fontId="29" fillId="2" borderId="53" xfId="2" applyFont="1" applyFill="1" applyBorder="1" applyAlignment="1">
      <alignment horizontal="left" vertical="center" wrapText="1"/>
    </xf>
    <xf numFmtId="0" fontId="29" fillId="2" borderId="8" xfId="2" applyFont="1" applyFill="1" applyBorder="1" applyAlignment="1">
      <alignment horizontal="center" vertical="center" wrapText="1"/>
    </xf>
    <xf numFmtId="0" fontId="29" fillId="2" borderId="58" xfId="2" applyFont="1" applyFill="1" applyBorder="1" applyAlignment="1">
      <alignment horizontal="center" vertical="center" wrapText="1"/>
    </xf>
    <xf numFmtId="0" fontId="29" fillId="2" borderId="11" xfId="2" applyFont="1" applyFill="1" applyBorder="1" applyAlignment="1">
      <alignment horizontal="center" vertical="center" wrapText="1"/>
    </xf>
    <xf numFmtId="0" fontId="29" fillId="2" borderId="59" xfId="2" applyFont="1" applyFill="1" applyBorder="1" applyAlignment="1">
      <alignment horizontal="center" vertical="center" wrapText="1"/>
    </xf>
    <xf numFmtId="0" fontId="29" fillId="2" borderId="10" xfId="2" applyFont="1" applyFill="1" applyBorder="1" applyAlignment="1">
      <alignment horizontal="center" vertical="center" wrapText="1"/>
    </xf>
    <xf numFmtId="0" fontId="29" fillId="2" borderId="60" xfId="2" applyFont="1" applyFill="1" applyBorder="1" applyAlignment="1">
      <alignment horizontal="center" vertical="center" wrapText="1"/>
    </xf>
    <xf numFmtId="0" fontId="29" fillId="2" borderId="4" xfId="2" applyFont="1" applyFill="1" applyBorder="1" applyAlignment="1">
      <alignment horizontal="center" vertical="center"/>
    </xf>
    <xf numFmtId="0" fontId="29" fillId="2" borderId="13" xfId="2" applyFont="1" applyFill="1" applyBorder="1" applyAlignment="1">
      <alignment horizontal="center" vertical="center"/>
    </xf>
    <xf numFmtId="0" fontId="29" fillId="2" borderId="14" xfId="2" applyFont="1" applyFill="1" applyBorder="1" applyAlignment="1">
      <alignment horizontal="center" vertical="center"/>
    </xf>
    <xf numFmtId="0" fontId="20" fillId="0" borderId="16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31" fillId="5" borderId="32" xfId="2" applyFont="1" applyFill="1" applyBorder="1" applyAlignment="1">
      <alignment vertical="center" wrapText="1"/>
    </xf>
    <xf numFmtId="164" fontId="31" fillId="5" borderId="32" xfId="1" applyNumberFormat="1" applyFont="1" applyFill="1" applyBorder="1" applyAlignment="1">
      <alignment horizontal="right" vertical="center"/>
    </xf>
    <xf numFmtId="3" fontId="31" fillId="5" borderId="32" xfId="2" applyNumberFormat="1" applyFont="1" applyFill="1" applyBorder="1" applyAlignment="1">
      <alignment horizontal="right" vertical="center"/>
    </xf>
    <xf numFmtId="3" fontId="31" fillId="5" borderId="5" xfId="2" applyNumberFormat="1" applyFont="1" applyFill="1" applyBorder="1" applyAlignment="1">
      <alignment horizontal="right" vertical="center" wrapText="1"/>
    </xf>
    <xf numFmtId="43" fontId="31" fillId="5" borderId="32" xfId="1" applyFont="1" applyFill="1" applyBorder="1" applyAlignment="1">
      <alignment horizontal="right" vertical="center"/>
    </xf>
    <xf numFmtId="0" fontId="31" fillId="5" borderId="32" xfId="2" applyFont="1" applyFill="1" applyBorder="1" applyAlignment="1">
      <alignment horizontal="right" vertical="center"/>
    </xf>
    <xf numFmtId="3" fontId="31" fillId="0" borderId="32" xfId="2" applyNumberFormat="1" applyFont="1" applyBorder="1" applyAlignment="1">
      <alignment horizontal="right" vertical="center"/>
    </xf>
    <xf numFmtId="164" fontId="31" fillId="5" borderId="32" xfId="2" applyNumberFormat="1" applyFont="1" applyFill="1" applyBorder="1" applyAlignment="1">
      <alignment horizontal="right" vertical="center"/>
    </xf>
    <xf numFmtId="0" fontId="28" fillId="0" borderId="0" xfId="0" applyFont="1"/>
    <xf numFmtId="0" fontId="31" fillId="0" borderId="31" xfId="2" applyFont="1" applyBorder="1" applyAlignment="1">
      <alignment horizontal="center" vertical="center"/>
    </xf>
    <xf numFmtId="0" fontId="31" fillId="0" borderId="32" xfId="2" applyFont="1" applyBorder="1" applyAlignment="1">
      <alignment horizontal="left" vertical="center" wrapText="1"/>
    </xf>
    <xf numFmtId="0" fontId="32" fillId="0" borderId="31" xfId="2" applyFont="1" applyBorder="1" applyAlignment="1">
      <alignment horizontal="center" vertical="center"/>
    </xf>
    <xf numFmtId="0" fontId="32" fillId="0" borderId="32" xfId="2" applyFont="1" applyBorder="1" applyAlignment="1">
      <alignment horizontal="left" vertical="center" wrapText="1"/>
    </xf>
    <xf numFmtId="0" fontId="32" fillId="5" borderId="32" xfId="2" applyFont="1" applyFill="1" applyBorder="1" applyAlignment="1">
      <alignment horizontal="left" vertical="center" wrapText="1"/>
    </xf>
    <xf numFmtId="43" fontId="32" fillId="5" borderId="32" xfId="1" applyFont="1" applyFill="1" applyBorder="1" applyAlignment="1">
      <alignment horizontal="right" vertical="center"/>
    </xf>
    <xf numFmtId="3" fontId="32" fillId="5" borderId="32" xfId="2" applyNumberFormat="1" applyFont="1" applyFill="1" applyBorder="1" applyAlignment="1">
      <alignment horizontal="right" vertical="center"/>
    </xf>
    <xf numFmtId="164" fontId="32" fillId="5" borderId="32" xfId="1" applyNumberFormat="1" applyFont="1" applyFill="1" applyBorder="1" applyAlignment="1">
      <alignment horizontal="right" vertical="center"/>
    </xf>
    <xf numFmtId="0" fontId="32" fillId="5" borderId="32" xfId="2" applyFont="1" applyFill="1" applyBorder="1" applyAlignment="1">
      <alignment horizontal="right" vertical="center"/>
    </xf>
    <xf numFmtId="0" fontId="32" fillId="5" borderId="5" xfId="2" applyFont="1" applyFill="1" applyBorder="1" applyAlignment="1">
      <alignment horizontal="right" vertical="center" wrapText="1"/>
    </xf>
    <xf numFmtId="0" fontId="33" fillId="0" borderId="0" xfId="2" applyFont="1"/>
    <xf numFmtId="0" fontId="20" fillId="5" borderId="16" xfId="2" applyFont="1" applyFill="1" applyBorder="1" applyAlignment="1">
      <alignment horizontal="center" vertical="center" wrapText="1"/>
    </xf>
    <xf numFmtId="43" fontId="20" fillId="5" borderId="16" xfId="1" applyFont="1" applyFill="1" applyBorder="1" applyAlignment="1">
      <alignment horizontal="center" vertical="center"/>
    </xf>
    <xf numFmtId="0" fontId="20" fillId="5" borderId="17" xfId="2" applyFont="1" applyFill="1" applyBorder="1" applyAlignment="1">
      <alignment horizontal="center" vertical="center"/>
    </xf>
    <xf numFmtId="164" fontId="20" fillId="5" borderId="18" xfId="1" applyNumberFormat="1" applyFont="1" applyFill="1" applyBorder="1" applyAlignment="1">
      <alignment horizontal="center" vertical="center"/>
    </xf>
    <xf numFmtId="164" fontId="20" fillId="5" borderId="16" xfId="1" applyNumberFormat="1" applyFont="1" applyFill="1" applyBorder="1" applyAlignment="1">
      <alignment horizontal="center" vertical="center"/>
    </xf>
    <xf numFmtId="0" fontId="20" fillId="5" borderId="18" xfId="2" applyFont="1" applyFill="1" applyBorder="1" applyAlignment="1">
      <alignment horizontal="center" vertical="center"/>
    </xf>
    <xf numFmtId="0" fontId="20" fillId="5" borderId="16" xfId="2" applyFont="1" applyFill="1" applyBorder="1" applyAlignment="1">
      <alignment horizontal="center" vertical="center"/>
    </xf>
    <xf numFmtId="3" fontId="20" fillId="5" borderId="17" xfId="2" applyNumberFormat="1" applyFont="1" applyFill="1" applyBorder="1" applyAlignment="1">
      <alignment horizontal="center" vertical="center"/>
    </xf>
    <xf numFmtId="0" fontId="20" fillId="5" borderId="61" xfId="2" applyFont="1" applyFill="1" applyBorder="1" applyAlignment="1">
      <alignment horizontal="center" vertical="center"/>
    </xf>
    <xf numFmtId="0" fontId="31" fillId="3" borderId="31" xfId="2" applyFont="1" applyFill="1" applyBorder="1" applyAlignment="1">
      <alignment horizontal="center" vertical="center" wrapText="1"/>
    </xf>
    <xf numFmtId="0" fontId="31" fillId="5" borderId="32" xfId="2" applyFont="1" applyFill="1" applyBorder="1" applyAlignment="1">
      <alignment horizontal="left" vertical="center" wrapText="1"/>
    </xf>
    <xf numFmtId="43" fontId="31" fillId="5" borderId="32" xfId="1" applyFont="1" applyFill="1" applyBorder="1" applyAlignment="1">
      <alignment horizontal="right" vertical="center" wrapText="1"/>
    </xf>
    <xf numFmtId="3" fontId="31" fillId="5" borderId="32" xfId="2" applyNumberFormat="1" applyFont="1" applyFill="1" applyBorder="1" applyAlignment="1">
      <alignment horizontal="right" vertical="center" wrapText="1"/>
    </xf>
    <xf numFmtId="164" fontId="31" fillId="5" borderId="32" xfId="1" applyNumberFormat="1" applyFont="1" applyFill="1" applyBorder="1" applyAlignment="1">
      <alignment horizontal="right" vertical="center" wrapText="1"/>
    </xf>
    <xf numFmtId="0" fontId="31" fillId="5" borderId="32" xfId="2" applyFont="1" applyFill="1" applyBorder="1" applyAlignment="1">
      <alignment horizontal="right" vertical="center" wrapText="1"/>
    </xf>
    <xf numFmtId="3" fontId="34" fillId="5" borderId="32" xfId="2" applyNumberFormat="1" applyFont="1" applyFill="1" applyBorder="1" applyAlignment="1">
      <alignment horizontal="right" vertical="center" wrapText="1"/>
    </xf>
    <xf numFmtId="0" fontId="31" fillId="5" borderId="32" xfId="2" applyFont="1" applyFill="1" applyBorder="1" applyAlignment="1">
      <alignment horizontal="left" vertical="center"/>
    </xf>
    <xf numFmtId="3" fontId="35" fillId="5" borderId="32" xfId="2" applyNumberFormat="1" applyFont="1" applyFill="1" applyBorder="1" applyAlignment="1">
      <alignment horizontal="right" vertical="center" wrapText="1"/>
    </xf>
    <xf numFmtId="0" fontId="32" fillId="3" borderId="31" xfId="2" applyFont="1" applyFill="1" applyBorder="1" applyAlignment="1">
      <alignment horizontal="center" vertical="center" wrapText="1"/>
    </xf>
    <xf numFmtId="0" fontId="32" fillId="3" borderId="32" xfId="2" applyFont="1" applyFill="1" applyBorder="1" applyAlignment="1">
      <alignment horizontal="left" vertical="center" wrapText="1"/>
    </xf>
    <xf numFmtId="43" fontId="32" fillId="5" borderId="32" xfId="1" applyFont="1" applyFill="1" applyBorder="1" applyAlignment="1">
      <alignment horizontal="right" vertical="center" wrapText="1"/>
    </xf>
    <xf numFmtId="3" fontId="32" fillId="5" borderId="32" xfId="2" applyNumberFormat="1" applyFont="1" applyFill="1" applyBorder="1" applyAlignment="1">
      <alignment horizontal="right" vertical="center" wrapText="1"/>
    </xf>
    <xf numFmtId="164" fontId="32" fillId="5" borderId="32" xfId="1" applyNumberFormat="1" applyFont="1" applyFill="1" applyBorder="1" applyAlignment="1">
      <alignment horizontal="right" vertical="center" wrapText="1"/>
    </xf>
    <xf numFmtId="0" fontId="32" fillId="5" borderId="32" xfId="2" applyFont="1" applyFill="1" applyBorder="1" applyAlignment="1">
      <alignment horizontal="right" vertical="center" wrapText="1"/>
    </xf>
    <xf numFmtId="0" fontId="28" fillId="0" borderId="0" xfId="2" applyFont="1" applyAlignment="1">
      <alignment wrapText="1"/>
    </xf>
    <xf numFmtId="164" fontId="28" fillId="0" borderId="0" xfId="1" applyNumberFormat="1" applyFont="1"/>
    <xf numFmtId="43" fontId="28" fillId="0" borderId="0" xfId="1" applyFont="1" applyFill="1" applyBorder="1"/>
    <xf numFmtId="164" fontId="28" fillId="0" borderId="0" xfId="1" applyNumberFormat="1" applyFont="1" applyFill="1" applyBorder="1"/>
    <xf numFmtId="164" fontId="20" fillId="0" borderId="18" xfId="1" applyNumberFormat="1" applyFont="1" applyBorder="1" applyAlignment="1">
      <alignment horizontal="center" vertical="center"/>
    </xf>
    <xf numFmtId="164" fontId="31" fillId="0" borderId="32" xfId="1" applyNumberFormat="1" applyFont="1" applyBorder="1" applyAlignment="1">
      <alignment horizontal="right" vertical="center"/>
    </xf>
    <xf numFmtId="3" fontId="31" fillId="0" borderId="5" xfId="2" applyNumberFormat="1" applyFont="1" applyBorder="1" applyAlignment="1">
      <alignment horizontal="right" vertical="center" wrapText="1"/>
    </xf>
    <xf numFmtId="0" fontId="31" fillId="0" borderId="32" xfId="2" applyFont="1" applyBorder="1" applyAlignment="1">
      <alignment horizontal="right" vertical="center"/>
    </xf>
    <xf numFmtId="3" fontId="31" fillId="4" borderId="32" xfId="2" applyNumberFormat="1" applyFont="1" applyFill="1" applyBorder="1" applyAlignment="1">
      <alignment horizontal="right" vertical="center"/>
    </xf>
    <xf numFmtId="3" fontId="32" fillId="0" borderId="32" xfId="2" applyNumberFormat="1" applyFont="1" applyBorder="1" applyAlignment="1">
      <alignment horizontal="right" vertical="center"/>
    </xf>
    <xf numFmtId="0" fontId="32" fillId="0" borderId="32" xfId="2" applyFont="1" applyBorder="1" applyAlignment="1">
      <alignment horizontal="right" vertical="center"/>
    </xf>
    <xf numFmtId="164" fontId="32" fillId="0" borderId="32" xfId="1" applyNumberFormat="1" applyFont="1" applyBorder="1" applyAlignment="1">
      <alignment horizontal="right" vertical="center"/>
    </xf>
    <xf numFmtId="43" fontId="32" fillId="0" borderId="32" xfId="2" applyNumberFormat="1" applyFont="1" applyBorder="1" applyAlignment="1">
      <alignment horizontal="right" vertical="center"/>
    </xf>
    <xf numFmtId="0" fontId="32" fillId="0" borderId="5" xfId="2" applyFont="1" applyBorder="1" applyAlignment="1">
      <alignment horizontal="right" vertical="center" wrapText="1"/>
    </xf>
    <xf numFmtId="0" fontId="31" fillId="0" borderId="31" xfId="2" applyFont="1" applyBorder="1" applyAlignment="1">
      <alignment horizontal="center" vertical="center" wrapText="1"/>
    </xf>
    <xf numFmtId="0" fontId="31" fillId="0" borderId="32" xfId="2" applyFont="1" applyBorder="1" applyAlignment="1">
      <alignment horizontal="right" vertical="center" wrapText="1"/>
    </xf>
    <xf numFmtId="3" fontId="31" fillId="0" borderId="32" xfId="2" applyNumberFormat="1" applyFont="1" applyBorder="1" applyAlignment="1">
      <alignment horizontal="right" vertical="center" wrapText="1"/>
    </xf>
    <xf numFmtId="0" fontId="32" fillId="3" borderId="32" xfId="2" applyFont="1" applyFill="1" applyBorder="1" applyAlignment="1">
      <alignment horizontal="right" vertical="center" wrapText="1"/>
    </xf>
    <xf numFmtId="3" fontId="32" fillId="3" borderId="32" xfId="2" applyNumberFormat="1" applyFont="1" applyFill="1" applyBorder="1" applyAlignment="1">
      <alignment horizontal="right" vertical="center" wrapText="1"/>
    </xf>
    <xf numFmtId="0" fontId="32" fillId="3" borderId="5" xfId="2" applyFont="1" applyFill="1" applyBorder="1" applyAlignment="1">
      <alignment horizontal="right" vertical="center" wrapText="1"/>
    </xf>
    <xf numFmtId="0" fontId="31" fillId="0" borderId="0" xfId="2" applyFont="1" applyAlignment="1">
      <alignment horizontal="left" vertical="top"/>
    </xf>
    <xf numFmtId="0" fontId="34" fillId="0" borderId="0" xfId="2" applyFont="1" applyAlignment="1" applyProtection="1">
      <alignment wrapText="1"/>
      <protection locked="0"/>
    </xf>
    <xf numFmtId="0" fontId="34" fillId="0" borderId="0" xfId="2" applyFont="1"/>
    <xf numFmtId="0" fontId="36" fillId="0" borderId="0" xfId="2" applyFont="1"/>
    <xf numFmtId="0" fontId="34" fillId="0" borderId="0" xfId="0" applyFont="1"/>
    <xf numFmtId="0" fontId="37" fillId="0" borderId="0" xfId="2" applyFont="1" applyAlignment="1">
      <alignment horizontal="left" vertical="top"/>
    </xf>
    <xf numFmtId="0" fontId="33" fillId="0" borderId="0" xfId="2" applyFont="1" applyAlignment="1" applyProtection="1">
      <alignment wrapText="1"/>
      <protection locked="0"/>
    </xf>
    <xf numFmtId="0" fontId="39" fillId="0" borderId="48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/>
    </xf>
    <xf numFmtId="0" fontId="39" fillId="0" borderId="50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 wrapText="1"/>
    </xf>
    <xf numFmtId="0" fontId="40" fillId="0" borderId="32" xfId="2" applyFont="1" applyBorder="1" applyAlignment="1">
      <alignment horizontal="left" vertical="center"/>
    </xf>
    <xf numFmtId="3" fontId="40" fillId="0" borderId="32" xfId="2" applyNumberFormat="1" applyFont="1" applyBorder="1" applyAlignment="1">
      <alignment horizontal="right" vertical="center"/>
    </xf>
    <xf numFmtId="3" fontId="40" fillId="0" borderId="32" xfId="2" applyNumberFormat="1" applyFont="1" applyBorder="1" applyAlignment="1">
      <alignment vertical="center"/>
    </xf>
    <xf numFmtId="3" fontId="41" fillId="0" borderId="5" xfId="2" applyNumberFormat="1" applyFont="1" applyBorder="1" applyAlignment="1">
      <alignment horizontal="right" vertical="center"/>
    </xf>
    <xf numFmtId="3" fontId="42" fillId="0" borderId="32" xfId="2" applyNumberFormat="1" applyFont="1" applyBorder="1" applyAlignment="1">
      <alignment horizontal="right" vertical="center"/>
    </xf>
    <xf numFmtId="3" fontId="42" fillId="0" borderId="51" xfId="2" applyNumberFormat="1" applyFont="1" applyBorder="1" applyAlignment="1">
      <alignment vertical="center"/>
    </xf>
    <xf numFmtId="3" fontId="43" fillId="0" borderId="32" xfId="2" applyNumberFormat="1" applyFont="1" applyBorder="1" applyAlignment="1">
      <alignment horizontal="right" vertical="center"/>
    </xf>
    <xf numFmtId="3" fontId="42" fillId="4" borderId="32" xfId="2" applyNumberFormat="1" applyFont="1" applyFill="1" applyBorder="1" applyAlignment="1">
      <alignment horizontal="right" vertical="center"/>
    </xf>
    <xf numFmtId="0" fontId="41" fillId="0" borderId="31" xfId="2" applyFont="1" applyBorder="1" applyAlignment="1">
      <alignment horizontal="center" vertical="center"/>
    </xf>
    <xf numFmtId="0" fontId="41" fillId="0" borderId="32" xfId="2" applyFont="1" applyBorder="1" applyAlignment="1">
      <alignment horizontal="center" vertical="center"/>
    </xf>
    <xf numFmtId="0" fontId="41" fillId="0" borderId="32" xfId="2" applyFont="1" applyBorder="1" applyAlignment="1">
      <alignment horizontal="center" vertical="center" wrapText="1"/>
    </xf>
    <xf numFmtId="0" fontId="41" fillId="0" borderId="32" xfId="2" applyFont="1" applyBorder="1" applyAlignment="1">
      <alignment horizontal="left" vertical="center"/>
    </xf>
    <xf numFmtId="3" fontId="41" fillId="0" borderId="32" xfId="2" applyNumberFormat="1" applyFont="1" applyBorder="1" applyAlignment="1">
      <alignment horizontal="right" vertical="center"/>
    </xf>
    <xf numFmtId="0" fontId="39" fillId="0" borderId="7" xfId="2" applyFont="1" applyBorder="1" applyAlignment="1">
      <alignment horizontal="center" vertical="center"/>
    </xf>
    <xf numFmtId="0" fontId="39" fillId="0" borderId="45" xfId="2" applyFont="1" applyBorder="1" applyAlignment="1">
      <alignment horizontal="center" vertical="center"/>
    </xf>
    <xf numFmtId="0" fontId="39" fillId="0" borderId="7" xfId="2" applyFont="1" applyBorder="1" applyAlignment="1">
      <alignment horizontal="center" vertical="center" wrapText="1"/>
    </xf>
    <xf numFmtId="0" fontId="44" fillId="0" borderId="7" xfId="2" applyFont="1" applyBorder="1" applyAlignment="1">
      <alignment horizontal="center" vertical="center" wrapText="1"/>
    </xf>
    <xf numFmtId="0" fontId="39" fillId="0" borderId="45" xfId="2" applyFont="1" applyBorder="1" applyAlignment="1">
      <alignment horizontal="center" vertical="center" wrapText="1"/>
    </xf>
    <xf numFmtId="0" fontId="42" fillId="0" borderId="31" xfId="2" applyFont="1" applyBorder="1" applyAlignment="1">
      <alignment horizontal="center" vertical="center"/>
    </xf>
    <xf numFmtId="0" fontId="42" fillId="0" borderId="32" xfId="2" applyFont="1" applyBorder="1" applyAlignment="1">
      <alignment horizontal="center" vertical="center"/>
    </xf>
    <xf numFmtId="0" fontId="42" fillId="0" borderId="32" xfId="2" applyFont="1" applyBorder="1" applyAlignment="1">
      <alignment horizontal="left" vertical="center" wrapText="1"/>
    </xf>
    <xf numFmtId="0" fontId="42" fillId="0" borderId="32" xfId="2" applyFont="1" applyBorder="1" applyAlignment="1">
      <alignment horizontal="left" vertical="center"/>
    </xf>
    <xf numFmtId="3" fontId="45" fillId="0" borderId="5" xfId="2" applyNumberFormat="1" applyFont="1" applyBorder="1" applyAlignment="1">
      <alignment horizontal="right" vertical="center"/>
    </xf>
    <xf numFmtId="3" fontId="46" fillId="0" borderId="32" xfId="2" applyNumberFormat="1" applyFont="1" applyBorder="1" applyAlignment="1">
      <alignment horizontal="right" vertical="center"/>
    </xf>
    <xf numFmtId="0" fontId="45" fillId="0" borderId="31" xfId="2" applyFont="1" applyBorder="1" applyAlignment="1">
      <alignment horizontal="center" vertical="center"/>
    </xf>
    <xf numFmtId="0" fontId="45" fillId="0" borderId="32" xfId="2" applyFont="1" applyBorder="1" applyAlignment="1">
      <alignment horizontal="center" vertical="center"/>
    </xf>
    <xf numFmtId="0" fontId="45" fillId="0" borderId="32" xfId="2" applyFont="1" applyBorder="1" applyAlignment="1">
      <alignment horizontal="left" vertical="center" wrapText="1"/>
    </xf>
    <xf numFmtId="0" fontId="45" fillId="0" borderId="32" xfId="2" applyFont="1" applyBorder="1" applyAlignment="1">
      <alignment horizontal="left" vertical="center"/>
    </xf>
    <xf numFmtId="3" fontId="45" fillId="0" borderId="32" xfId="2" applyNumberFormat="1" applyFont="1" applyBorder="1" applyAlignment="1">
      <alignment horizontal="right" vertical="center"/>
    </xf>
    <xf numFmtId="0" fontId="40" fillId="0" borderId="32" xfId="2" applyFont="1" applyBorder="1" applyAlignment="1">
      <alignment horizontal="left" vertical="center" wrapText="1"/>
    </xf>
    <xf numFmtId="0" fontId="47" fillId="0" borderId="0" xfId="0" applyFont="1" applyAlignment="1" applyProtection="1">
      <alignment wrapText="1"/>
      <protection locked="0"/>
    </xf>
    <xf numFmtId="0" fontId="47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12" fillId="3" borderId="24" xfId="0" applyFont="1" applyFill="1" applyBorder="1" applyAlignment="1">
      <alignment horizontal="left" vertical="center" wrapText="1"/>
    </xf>
    <xf numFmtId="3" fontId="23" fillId="3" borderId="24" xfId="0" applyNumberFormat="1" applyFont="1" applyFill="1" applyBorder="1" applyAlignment="1">
      <alignment horizontal="right" vertical="center"/>
    </xf>
    <xf numFmtId="3" fontId="12" fillId="3" borderId="24" xfId="0" applyNumberFormat="1" applyFont="1" applyFill="1" applyBorder="1" applyAlignment="1">
      <alignment horizontal="right" vertical="center"/>
    </xf>
    <xf numFmtId="3" fontId="21" fillId="3" borderId="24" xfId="0" applyNumberFormat="1" applyFont="1" applyFill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3" fontId="12" fillId="3" borderId="25" xfId="0" applyNumberFormat="1" applyFont="1" applyFill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0" fontId="19" fillId="3" borderId="24" xfId="0" applyFont="1" applyFill="1" applyBorder="1" applyAlignment="1">
      <alignment horizontal="left" vertical="center" wrapText="1"/>
    </xf>
    <xf numFmtId="3" fontId="19" fillId="3" borderId="24" xfId="0" applyNumberFormat="1" applyFont="1" applyFill="1" applyBorder="1" applyAlignment="1">
      <alignment horizontal="right" vertical="center"/>
    </xf>
    <xf numFmtId="3" fontId="19" fillId="3" borderId="25" xfId="0" applyNumberFormat="1" applyFont="1" applyFill="1" applyBorder="1" applyAlignment="1">
      <alignment horizontal="right" vertical="center"/>
    </xf>
    <xf numFmtId="0" fontId="19" fillId="0" borderId="24" xfId="0" applyFont="1" applyBorder="1" applyAlignment="1">
      <alignment horizontal="left" vertical="center" wrapText="1"/>
    </xf>
    <xf numFmtId="3" fontId="49" fillId="0" borderId="24" xfId="0" applyNumberFormat="1" applyFont="1" applyBorder="1" applyAlignment="1">
      <alignment horizontal="right" vertical="center"/>
    </xf>
    <xf numFmtId="3" fontId="19" fillId="0" borderId="24" xfId="0" applyNumberFormat="1" applyFont="1" applyBorder="1" applyAlignment="1">
      <alignment horizontal="right" vertical="center"/>
    </xf>
    <xf numFmtId="3" fontId="19" fillId="0" borderId="25" xfId="0" applyNumberFormat="1" applyFont="1" applyBorder="1" applyAlignment="1">
      <alignment horizontal="right" vertical="center"/>
    </xf>
    <xf numFmtId="0" fontId="48" fillId="0" borderId="27" xfId="0" applyFont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0" fontId="48" fillId="0" borderId="29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21" fillId="3" borderId="32" xfId="0" applyFont="1" applyFill="1" applyBorder="1" applyAlignment="1">
      <alignment horizontal="left" vertical="center" wrapText="1"/>
    </xf>
    <xf numFmtId="3" fontId="21" fillId="3" borderId="32" xfId="0" applyNumberFormat="1" applyFont="1" applyFill="1" applyBorder="1" applyAlignment="1">
      <alignment horizontal="right" vertical="center"/>
    </xf>
    <xf numFmtId="0" fontId="50" fillId="0" borderId="0" xfId="0" applyFont="1"/>
    <xf numFmtId="0" fontId="19" fillId="3" borderId="32" xfId="0" applyFont="1" applyFill="1" applyBorder="1" applyAlignment="1">
      <alignment horizontal="left" vertical="center" wrapText="1"/>
    </xf>
    <xf numFmtId="3" fontId="19" fillId="3" borderId="32" xfId="0" applyNumberFormat="1" applyFont="1" applyFill="1" applyBorder="1" applyAlignment="1">
      <alignment horizontal="right" vertical="center"/>
    </xf>
    <xf numFmtId="0" fontId="12" fillId="3" borderId="32" xfId="0" applyFont="1" applyFill="1" applyBorder="1" applyAlignment="1">
      <alignment horizontal="left" vertical="center" wrapText="1"/>
    </xf>
    <xf numFmtId="3" fontId="12" fillId="3" borderId="32" xfId="0" applyNumberFormat="1" applyFont="1" applyFill="1" applyBorder="1" applyAlignment="1">
      <alignment horizontal="right" vertical="center"/>
    </xf>
    <xf numFmtId="3" fontId="21" fillId="3" borderId="25" xfId="0" applyNumberFormat="1" applyFont="1" applyFill="1" applyBorder="1" applyAlignment="1">
      <alignment horizontal="right" vertical="center"/>
    </xf>
    <xf numFmtId="0" fontId="19" fillId="0" borderId="32" xfId="0" applyFont="1" applyBorder="1" applyAlignment="1">
      <alignment horizontal="left" vertical="center" wrapText="1"/>
    </xf>
    <xf numFmtId="3" fontId="19" fillId="0" borderId="32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3" fontId="19" fillId="3" borderId="5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5" fillId="2" borderId="8" xfId="2" applyFont="1" applyFill="1" applyBorder="1" applyAlignment="1">
      <alignment horizontal="center" vertical="center" wrapText="1"/>
    </xf>
    <xf numFmtId="0" fontId="5" fillId="2" borderId="58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59" xfId="2" applyFont="1" applyFill="1" applyBorder="1" applyAlignment="1">
      <alignment horizontal="center" vertical="center" wrapText="1"/>
    </xf>
    <xf numFmtId="0" fontId="5" fillId="2" borderId="60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48" fillId="0" borderId="16" xfId="2" applyFont="1" applyBorder="1" applyAlignment="1">
      <alignment vertical="center"/>
    </xf>
    <xf numFmtId="0" fontId="48" fillId="0" borderId="17" xfId="2" applyFont="1" applyBorder="1" applyAlignment="1">
      <alignment vertical="center"/>
    </xf>
    <xf numFmtId="0" fontId="48" fillId="0" borderId="18" xfId="2" applyFont="1" applyBorder="1" applyAlignment="1">
      <alignment vertical="center"/>
    </xf>
    <xf numFmtId="0" fontId="48" fillId="0" borderId="61" xfId="2" applyFont="1" applyBorder="1" applyAlignment="1">
      <alignment vertical="center"/>
    </xf>
    <xf numFmtId="0" fontId="12" fillId="0" borderId="32" xfId="2" applyFont="1" applyBorder="1" applyAlignment="1">
      <alignment vertical="center" wrapText="1"/>
    </xf>
    <xf numFmtId="0" fontId="12" fillId="3" borderId="32" xfId="0" applyFont="1" applyFill="1" applyBorder="1" applyAlignment="1">
      <alignment horizontal="right" vertical="center" wrapText="1"/>
    </xf>
    <xf numFmtId="0" fontId="22" fillId="0" borderId="32" xfId="2" applyFont="1" applyBorder="1" applyAlignment="1">
      <alignment vertical="center" wrapText="1"/>
    </xf>
    <xf numFmtId="0" fontId="48" fillId="5" borderId="16" xfId="2" applyFont="1" applyFill="1" applyBorder="1" applyAlignment="1">
      <alignment vertical="center"/>
    </xf>
    <xf numFmtId="0" fontId="48" fillId="5" borderId="17" xfId="2" applyFont="1" applyFill="1" applyBorder="1" applyAlignment="1">
      <alignment vertical="center"/>
    </xf>
    <xf numFmtId="0" fontId="48" fillId="5" borderId="18" xfId="2" applyFont="1" applyFill="1" applyBorder="1" applyAlignment="1">
      <alignment vertical="center"/>
    </xf>
    <xf numFmtId="0" fontId="48" fillId="5" borderId="61" xfId="2" applyFont="1" applyFill="1" applyBorder="1" applyAlignment="1">
      <alignment vertical="center"/>
    </xf>
    <xf numFmtId="164" fontId="5" fillId="2" borderId="10" xfId="1" applyNumberFormat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164" fontId="5" fillId="2" borderId="59" xfId="1" applyNumberFormat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center" vertical="center"/>
    </xf>
    <xf numFmtId="0" fontId="48" fillId="0" borderId="16" xfId="2" applyFont="1" applyBorder="1" applyAlignment="1">
      <alignment horizontal="center" vertical="center" wrapText="1"/>
    </xf>
    <xf numFmtId="0" fontId="48" fillId="0" borderId="17" xfId="2" applyFont="1" applyBorder="1" applyAlignment="1">
      <alignment horizontal="center" vertical="center"/>
    </xf>
    <xf numFmtId="0" fontId="48" fillId="0" borderId="16" xfId="2" applyFont="1" applyBorder="1" applyAlignment="1">
      <alignment horizontal="center" vertical="center"/>
    </xf>
    <xf numFmtId="164" fontId="48" fillId="0" borderId="16" xfId="1" applyNumberFormat="1" applyFont="1" applyBorder="1" applyAlignment="1">
      <alignment horizontal="center" vertical="center"/>
    </xf>
    <xf numFmtId="0" fontId="48" fillId="0" borderId="18" xfId="2" applyFont="1" applyBorder="1" applyAlignment="1">
      <alignment horizontal="center" vertical="center"/>
    </xf>
    <xf numFmtId="164" fontId="48" fillId="0" borderId="16" xfId="1" applyNumberFormat="1" applyFont="1" applyFill="1" applyBorder="1" applyAlignment="1">
      <alignment horizontal="center" vertical="center"/>
    </xf>
    <xf numFmtId="164" fontId="48" fillId="0" borderId="18" xfId="1" applyNumberFormat="1" applyFont="1" applyFill="1" applyBorder="1" applyAlignment="1">
      <alignment horizontal="center" vertical="center"/>
    </xf>
    <xf numFmtId="0" fontId="48" fillId="0" borderId="61" xfId="2" applyFont="1" applyBorder="1" applyAlignment="1">
      <alignment horizontal="center" vertical="center"/>
    </xf>
    <xf numFmtId="164" fontId="24" fillId="3" borderId="32" xfId="1" applyNumberFormat="1" applyFont="1" applyFill="1" applyBorder="1" applyAlignment="1">
      <alignment horizontal="right" vertical="center" wrapText="1"/>
    </xf>
    <xf numFmtId="0" fontId="24" fillId="3" borderId="32" xfId="0" applyFont="1" applyFill="1" applyBorder="1" applyAlignment="1">
      <alignment horizontal="right" vertical="center" wrapText="1"/>
    </xf>
    <xf numFmtId="0" fontId="26" fillId="0" borderId="0" xfId="2" applyFont="1" applyAlignment="1" applyProtection="1">
      <alignment wrapText="1"/>
      <protection locked="0"/>
    </xf>
    <xf numFmtId="0" fontId="26" fillId="0" borderId="0" xfId="2" applyFont="1"/>
    <xf numFmtId="0" fontId="22" fillId="0" borderId="17" xfId="2" applyFont="1" applyBorder="1" applyAlignment="1">
      <alignment horizontal="center" vertical="center"/>
    </xf>
    <xf numFmtId="0" fontId="12" fillId="0" borderId="32" xfId="0" applyFont="1" applyBorder="1" applyAlignment="1">
      <alignment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26" fillId="0" borderId="65" xfId="2" applyFont="1" applyBorder="1"/>
    <xf numFmtId="0" fontId="51" fillId="0" borderId="0" xfId="2" applyFont="1"/>
    <xf numFmtId="0" fontId="9" fillId="0" borderId="7" xfId="0" applyFont="1" applyBorder="1" applyAlignment="1">
      <alignment horizontal="left" vertical="center" wrapText="1"/>
    </xf>
    <xf numFmtId="0" fontId="9" fillId="0" borderId="65" xfId="0" applyFont="1" applyBorder="1" applyAlignment="1">
      <alignment vertical="center" wrapText="1"/>
    </xf>
    <xf numFmtId="0" fontId="26" fillId="0" borderId="0" xfId="0" applyFont="1"/>
    <xf numFmtId="0" fontId="34" fillId="0" borderId="31" xfId="2" applyFont="1" applyBorder="1" applyAlignment="1">
      <alignment horizontal="center" vertical="center"/>
    </xf>
    <xf numFmtId="0" fontId="34" fillId="0" borderId="32" xfId="2" applyFont="1" applyBorder="1" applyAlignment="1">
      <alignment horizontal="left" vertical="center" wrapText="1"/>
    </xf>
    <xf numFmtId="0" fontId="34" fillId="0" borderId="32" xfId="2" applyFont="1" applyBorder="1" applyAlignment="1">
      <alignment horizontal="left" vertical="center"/>
    </xf>
    <xf numFmtId="3" fontId="34" fillId="0" borderId="32" xfId="2" applyNumberFormat="1" applyFont="1" applyBorder="1" applyAlignment="1">
      <alignment horizontal="right" vertical="center"/>
    </xf>
    <xf numFmtId="3" fontId="34" fillId="0" borderId="32" xfId="1" applyNumberFormat="1" applyFont="1" applyFill="1" applyBorder="1" applyAlignment="1">
      <alignment horizontal="right" vertical="center"/>
    </xf>
    <xf numFmtId="3" fontId="34" fillId="0" borderId="5" xfId="2" applyNumberFormat="1" applyFont="1" applyBorder="1" applyAlignment="1">
      <alignment horizontal="right" vertical="center" wrapText="1"/>
    </xf>
    <xf numFmtId="164" fontId="34" fillId="3" borderId="32" xfId="1" applyNumberFormat="1" applyFont="1" applyFill="1" applyBorder="1" applyAlignment="1">
      <alignment horizontal="right" vertical="center" wrapText="1"/>
    </xf>
    <xf numFmtId="0" fontId="36" fillId="0" borderId="31" xfId="2" applyFont="1" applyBorder="1" applyAlignment="1">
      <alignment horizontal="center" vertical="center"/>
    </xf>
    <xf numFmtId="0" fontId="36" fillId="0" borderId="32" xfId="2" applyFont="1" applyBorder="1" applyAlignment="1">
      <alignment horizontal="left" vertical="center" wrapText="1"/>
    </xf>
    <xf numFmtId="0" fontId="36" fillId="0" borderId="32" xfId="2" applyFont="1" applyBorder="1" applyAlignment="1">
      <alignment horizontal="left" vertical="center"/>
    </xf>
    <xf numFmtId="3" fontId="36" fillId="0" borderId="32" xfId="2" applyNumberFormat="1" applyFont="1" applyBorder="1" applyAlignment="1">
      <alignment horizontal="right" vertical="center"/>
    </xf>
    <xf numFmtId="3" fontId="36" fillId="0" borderId="5" xfId="2" applyNumberFormat="1" applyFont="1" applyBorder="1" applyAlignment="1">
      <alignment horizontal="right" vertical="center" wrapText="1"/>
    </xf>
    <xf numFmtId="0" fontId="36" fillId="0" borderId="16" xfId="2" applyFont="1" applyBorder="1" applyAlignment="1">
      <alignment horizontal="center" vertical="center"/>
    </xf>
    <xf numFmtId="3" fontId="36" fillId="0" borderId="17" xfId="2" applyNumberFormat="1" applyFont="1" applyBorder="1" applyAlignment="1">
      <alignment horizontal="center" vertical="center"/>
    </xf>
    <xf numFmtId="3" fontId="36" fillId="0" borderId="16" xfId="2" applyNumberFormat="1" applyFont="1" applyBorder="1" applyAlignment="1">
      <alignment horizontal="center" vertical="center"/>
    </xf>
    <xf numFmtId="3" fontId="36" fillId="0" borderId="18" xfId="2" applyNumberFormat="1" applyFont="1" applyBorder="1" applyAlignment="1">
      <alignment horizontal="center" vertical="center"/>
    </xf>
    <xf numFmtId="3" fontId="36" fillId="0" borderId="61" xfId="2" applyNumberFormat="1" applyFont="1" applyBorder="1" applyAlignment="1">
      <alignment horizontal="center" vertical="center"/>
    </xf>
    <xf numFmtId="0" fontId="34" fillId="0" borderId="31" xfId="2" applyFont="1" applyBorder="1" applyAlignment="1">
      <alignment horizontal="center" vertical="center" wrapText="1"/>
    </xf>
    <xf numFmtId="3" fontId="34" fillId="0" borderId="32" xfId="2" applyNumberFormat="1" applyFont="1" applyBorder="1" applyAlignment="1">
      <alignment horizontal="right" vertical="center" wrapText="1"/>
    </xf>
    <xf numFmtId="0" fontId="36" fillId="3" borderId="31" xfId="2" applyFont="1" applyFill="1" applyBorder="1" applyAlignment="1">
      <alignment horizontal="center" vertical="center" wrapText="1"/>
    </xf>
    <xf numFmtId="0" fontId="36" fillId="3" borderId="32" xfId="2" applyFont="1" applyFill="1" applyBorder="1" applyAlignment="1">
      <alignment horizontal="left" vertical="center" wrapText="1"/>
    </xf>
    <xf numFmtId="3" fontId="36" fillId="3" borderId="32" xfId="2" applyNumberFormat="1" applyFont="1" applyFill="1" applyBorder="1" applyAlignment="1">
      <alignment horizontal="right" vertical="center" wrapText="1"/>
    </xf>
    <xf numFmtId="3" fontId="36" fillId="3" borderId="5" xfId="2" applyNumberFormat="1" applyFont="1" applyFill="1" applyBorder="1" applyAlignment="1">
      <alignment horizontal="right" vertical="center" wrapText="1"/>
    </xf>
    <xf numFmtId="3" fontId="1" fillId="0" borderId="0" xfId="2" applyNumberFormat="1" applyAlignment="1" applyProtection="1">
      <alignment wrapText="1"/>
      <protection locked="0"/>
    </xf>
    <xf numFmtId="0" fontId="5" fillId="2" borderId="53" xfId="2" applyFont="1" applyFill="1" applyBorder="1" applyAlignment="1">
      <alignment horizontal="center" vertical="center" wrapText="1"/>
    </xf>
    <xf numFmtId="0" fontId="5" fillId="2" borderId="54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0" fontId="5" fillId="2" borderId="57" xfId="2" applyFont="1" applyFill="1" applyBorder="1" applyAlignment="1">
      <alignment horizontal="center" vertical="center"/>
    </xf>
    <xf numFmtId="0" fontId="48" fillId="0" borderId="15" xfId="2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wrapText="1"/>
    </xf>
    <xf numFmtId="0" fontId="12" fillId="0" borderId="62" xfId="2" applyFont="1" applyBorder="1" applyAlignment="1">
      <alignment horizontal="left" vertical="top"/>
    </xf>
    <xf numFmtId="0" fontId="5" fillId="2" borderId="55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0" fontId="5" fillId="2" borderId="56" xfId="2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48" fillId="0" borderId="26" xfId="0" applyFont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2" fillId="0" borderId="31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top"/>
    </xf>
    <xf numFmtId="0" fontId="4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32" fillId="0" borderId="0" xfId="2" applyFont="1" applyAlignment="1">
      <alignment horizontal="center" vertical="top"/>
    </xf>
    <xf numFmtId="0" fontId="38" fillId="0" borderId="0" xfId="2" applyFont="1" applyAlignment="1">
      <alignment horizontal="left" vertical="center"/>
    </xf>
    <xf numFmtId="0" fontId="15" fillId="0" borderId="0" xfId="2" applyFont="1" applyAlignment="1">
      <alignment horizontal="left" vertical="top"/>
    </xf>
    <xf numFmtId="0" fontId="39" fillId="0" borderId="42" xfId="2" applyFont="1" applyBorder="1" applyAlignment="1">
      <alignment horizontal="center" vertical="center" wrapText="1"/>
    </xf>
    <xf numFmtId="0" fontId="39" fillId="0" borderId="43" xfId="2" applyFont="1" applyBorder="1" applyAlignment="1">
      <alignment horizontal="center" vertical="center" wrapText="1"/>
    </xf>
    <xf numFmtId="0" fontId="39" fillId="0" borderId="43" xfId="2" applyFont="1" applyBorder="1" applyAlignment="1">
      <alignment horizontal="center" vertical="center"/>
    </xf>
    <xf numFmtId="0" fontId="39" fillId="0" borderId="44" xfId="2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0" xfId="2" applyFont="1" applyAlignment="1">
      <alignment horizontal="left" vertical="top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29" fillId="2" borderId="53" xfId="2" applyFont="1" applyFill="1" applyBorder="1" applyAlignment="1">
      <alignment horizontal="center" vertical="center" wrapText="1"/>
    </xf>
    <xf numFmtId="0" fontId="29" fillId="2" borderId="54" xfId="2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top" wrapText="1"/>
    </xf>
    <xf numFmtId="0" fontId="29" fillId="0" borderId="0" xfId="2" applyFont="1" applyAlignment="1">
      <alignment horizontal="left" vertical="center"/>
    </xf>
    <xf numFmtId="0" fontId="29" fillId="0" borderId="0" xfId="2" applyFont="1" applyAlignment="1">
      <alignment horizontal="right" vertical="center"/>
    </xf>
    <xf numFmtId="0" fontId="29" fillId="2" borderId="2" xfId="2" applyFont="1" applyFill="1" applyBorder="1" applyAlignment="1">
      <alignment horizontal="center" vertical="center" wrapText="1"/>
    </xf>
    <xf numFmtId="0" fontId="29" fillId="2" borderId="3" xfId="2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29" fillId="2" borderId="6" xfId="2" applyFont="1" applyFill="1" applyBorder="1" applyAlignment="1">
      <alignment horizontal="center" vertical="center"/>
    </xf>
    <xf numFmtId="0" fontId="29" fillId="2" borderId="57" xfId="2" applyFont="1" applyFill="1" applyBorder="1" applyAlignment="1">
      <alignment horizontal="center" vertical="center"/>
    </xf>
    <xf numFmtId="0" fontId="20" fillId="0" borderId="15" xfId="2" applyFont="1" applyBorder="1" applyAlignment="1">
      <alignment horizontal="center" vertical="center" wrapText="1"/>
    </xf>
    <xf numFmtId="0" fontId="36" fillId="0" borderId="15" xfId="2" applyFont="1" applyBorder="1" applyAlignment="1">
      <alignment horizontal="center" vertical="center" wrapText="1"/>
    </xf>
    <xf numFmtId="0" fontId="31" fillId="0" borderId="62" xfId="2" applyFont="1" applyBorder="1" applyAlignment="1">
      <alignment horizontal="left" vertical="top"/>
    </xf>
    <xf numFmtId="0" fontId="29" fillId="2" borderId="55" xfId="2" applyFont="1" applyFill="1" applyBorder="1" applyAlignment="1">
      <alignment horizontal="center" vertical="center" wrapText="1"/>
    </xf>
    <xf numFmtId="0" fontId="29" fillId="2" borderId="32" xfId="2" applyFont="1" applyFill="1" applyBorder="1" applyAlignment="1">
      <alignment horizontal="center" vertical="center" wrapText="1"/>
    </xf>
    <xf numFmtId="0" fontId="29" fillId="2" borderId="56" xfId="2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29" fillId="0" borderId="0" xfId="2" applyFont="1" applyAlignment="1">
      <alignment horizontal="center" vertical="top"/>
    </xf>
    <xf numFmtId="0" fontId="30" fillId="0" borderId="0" xfId="2" applyFont="1" applyAlignment="1">
      <alignment horizontal="left" vertical="center"/>
    </xf>
    <xf numFmtId="0" fontId="30" fillId="0" borderId="0" xfId="2" applyFont="1" applyAlignment="1">
      <alignment horizontal="right" vertical="center"/>
    </xf>
    <xf numFmtId="0" fontId="14" fillId="0" borderId="65" xfId="0" applyFont="1" applyBorder="1" applyAlignment="1">
      <alignment horizontal="left" vertical="center" wrapText="1"/>
    </xf>
    <xf numFmtId="0" fontId="3" fillId="0" borderId="62" xfId="2" applyFont="1" applyBorder="1" applyAlignment="1">
      <alignment horizontal="left" vertical="top"/>
    </xf>
    <xf numFmtId="0" fontId="14" fillId="0" borderId="65" xfId="0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14" fillId="0" borderId="65" xfId="0" applyFont="1" applyBorder="1" applyAlignment="1">
      <alignment horizontal="center" vertical="center"/>
    </xf>
    <xf numFmtId="0" fontId="27" fillId="0" borderId="62" xfId="2" applyFont="1" applyBorder="1" applyAlignment="1">
      <alignment horizontal="left" vertical="top"/>
    </xf>
    <xf numFmtId="0" fontId="4" fillId="0" borderId="0" xfId="2" applyFont="1" applyAlignment="1">
      <alignment horizontal="center" vertical="top"/>
    </xf>
    <xf numFmtId="0" fontId="7" fillId="2" borderId="6" xfId="2" applyFont="1" applyFill="1" applyBorder="1" applyAlignment="1">
      <alignment horizontal="center" vertical="center"/>
    </xf>
    <xf numFmtId="0" fontId="7" fillId="2" borderId="57" xfId="2" applyFont="1" applyFill="1" applyBorder="1" applyAlignment="1">
      <alignment horizontal="center" vertical="center"/>
    </xf>
    <xf numFmtId="0" fontId="8" fillId="0" borderId="15" xfId="2" applyFont="1" applyBorder="1" applyAlignment="1">
      <alignment horizontal="center" vertical="center" wrapText="1"/>
    </xf>
    <xf numFmtId="0" fontId="7" fillId="2" borderId="56" xfId="2" applyFont="1" applyFill="1" applyBorder="1" applyAlignment="1">
      <alignment horizontal="center" vertical="center" wrapText="1"/>
    </xf>
    <xf numFmtId="0" fontId="5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5" fillId="2" borderId="2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48" fillId="0" borderId="15" xfId="2" applyFont="1" applyBorder="1" applyAlignment="1">
      <alignment vertical="center" wrapText="1"/>
    </xf>
    <xf numFmtId="0" fontId="3" fillId="0" borderId="62" xfId="2" applyFont="1" applyBorder="1" applyAlignment="1">
      <alignment vertical="top"/>
    </xf>
    <xf numFmtId="3" fontId="28" fillId="0" borderId="0" xfId="2" applyNumberFormat="1" applyFont="1" applyAlignment="1" applyProtection="1">
      <alignment wrapText="1"/>
      <protection locked="0"/>
    </xf>
    <xf numFmtId="0" fontId="28" fillId="5" borderId="0" xfId="2" applyFont="1" applyFill="1"/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</sheetPr>
  <dimension ref="A1:N49"/>
  <sheetViews>
    <sheetView zoomScale="110" zoomScaleNormal="110" zoomScaleSheetLayoutView="110" workbookViewId="0">
      <pane xSplit="3" ySplit="9" topLeftCell="D10" activePane="bottomRight" state="frozen"/>
      <selection activeCell="I50" sqref="I50"/>
      <selection pane="topRight" activeCell="I50" sqref="I50"/>
      <selection pane="bottomLeft" activeCell="I50" sqref="I50"/>
      <selection pane="bottomRight" activeCell="M51" sqref="M51"/>
    </sheetView>
  </sheetViews>
  <sheetFormatPr defaultRowHeight="12"/>
  <cols>
    <col min="1" max="1" width="3.7109375" style="264" customWidth="1"/>
    <col min="2" max="2" width="13.42578125" style="264" customWidth="1"/>
    <col min="3" max="3" width="38.42578125" style="264" customWidth="1"/>
    <col min="4" max="4" width="18.5703125" style="264" customWidth="1"/>
    <col min="5" max="5" width="12.7109375" style="264" customWidth="1"/>
    <col min="6" max="6" width="18.5703125" style="264" customWidth="1"/>
    <col min="7" max="7" width="12.7109375" style="264" customWidth="1"/>
    <col min="8" max="8" width="18.5703125" style="264" customWidth="1"/>
    <col min="9" max="9" width="8.85546875" style="264" customWidth="1"/>
    <col min="10" max="10" width="18.140625" style="264" customWidth="1"/>
    <col min="11" max="11" width="18.5703125" style="264" customWidth="1"/>
    <col min="12" max="12" width="12.7109375" style="264" customWidth="1"/>
    <col min="13" max="13" width="17.140625" style="264" customWidth="1"/>
    <col min="14" max="14" width="13.42578125" style="264" customWidth="1"/>
    <col min="15" max="16384" width="9.140625" style="264"/>
  </cols>
  <sheetData>
    <row r="1" spans="1:14">
      <c r="A1" s="1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3" spans="1:14">
      <c r="A3" s="401" t="s">
        <v>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1:14" ht="12.75" thickBot="1">
      <c r="A4" s="402" t="s">
        <v>2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</row>
    <row r="5" spans="1:14" ht="12.75" thickTop="1">
      <c r="A5" s="403" t="s">
        <v>3</v>
      </c>
      <c r="B5" s="403"/>
      <c r="C5" s="404" t="s">
        <v>4</v>
      </c>
      <c r="D5" s="404"/>
      <c r="E5" s="404"/>
      <c r="F5" s="405" t="s">
        <v>5</v>
      </c>
      <c r="G5" s="405"/>
      <c r="H5" s="405"/>
      <c r="I5" s="405"/>
      <c r="J5" s="406" t="s">
        <v>6</v>
      </c>
      <c r="K5" s="406"/>
      <c r="L5" s="406"/>
      <c r="M5" s="406"/>
      <c r="N5" s="406"/>
    </row>
    <row r="6" spans="1:14" ht="12.75" thickBot="1">
      <c r="A6" s="407" t="s">
        <v>7</v>
      </c>
      <c r="B6" s="407"/>
      <c r="C6" s="407"/>
      <c r="D6" s="408" t="s">
        <v>8</v>
      </c>
      <c r="E6" s="408"/>
      <c r="F6" s="408"/>
      <c r="G6" s="408"/>
      <c r="H6" s="408"/>
      <c r="I6" s="408"/>
      <c r="J6" s="408"/>
      <c r="K6" s="408"/>
      <c r="L6" s="408"/>
      <c r="M6" s="408"/>
      <c r="N6" s="408"/>
    </row>
    <row r="7" spans="1:14" ht="13.5" thickTop="1" thickBot="1">
      <c r="A7" s="407"/>
      <c r="B7" s="407"/>
      <c r="C7" s="407"/>
      <c r="D7" s="409" t="s">
        <v>9</v>
      </c>
      <c r="E7" s="409"/>
      <c r="F7" s="409" t="s">
        <v>10</v>
      </c>
      <c r="G7" s="409"/>
      <c r="H7" s="409" t="s">
        <v>10</v>
      </c>
      <c r="I7" s="409"/>
      <c r="J7" s="265" t="s">
        <v>10</v>
      </c>
      <c r="K7" s="410" t="s">
        <v>10</v>
      </c>
      <c r="L7" s="410"/>
      <c r="M7" s="411" t="s">
        <v>11</v>
      </c>
      <c r="N7" s="412" t="s">
        <v>12</v>
      </c>
    </row>
    <row r="8" spans="1:14" ht="61.5" thickTop="1" thickBot="1">
      <c r="A8" s="407"/>
      <c r="B8" s="407"/>
      <c r="C8" s="407"/>
      <c r="D8" s="266" t="s">
        <v>13</v>
      </c>
      <c r="E8" s="267" t="s">
        <v>14</v>
      </c>
      <c r="F8" s="268" t="s">
        <v>15</v>
      </c>
      <c r="G8" s="269" t="s">
        <v>14</v>
      </c>
      <c r="H8" s="268" t="s">
        <v>16</v>
      </c>
      <c r="I8" s="269" t="s">
        <v>14</v>
      </c>
      <c r="J8" s="270" t="s">
        <v>17</v>
      </c>
      <c r="K8" s="268" t="s">
        <v>18</v>
      </c>
      <c r="L8" s="269" t="s">
        <v>14</v>
      </c>
      <c r="M8" s="411"/>
      <c r="N8" s="412"/>
    </row>
    <row r="9" spans="1:14" ht="13.5" thickTop="1" thickBot="1">
      <c r="A9" s="407"/>
      <c r="B9" s="407"/>
      <c r="C9" s="407"/>
      <c r="D9" s="271" t="s">
        <v>19</v>
      </c>
      <c r="E9" s="271" t="s">
        <v>20</v>
      </c>
      <c r="F9" s="271" t="s">
        <v>21</v>
      </c>
      <c r="G9" s="271" t="s">
        <v>22</v>
      </c>
      <c r="H9" s="271" t="s">
        <v>23</v>
      </c>
      <c r="I9" s="271" t="s">
        <v>24</v>
      </c>
      <c r="J9" s="271" t="s">
        <v>25</v>
      </c>
      <c r="K9" s="271" t="s">
        <v>26</v>
      </c>
      <c r="L9" s="271" t="s">
        <v>27</v>
      </c>
      <c r="M9" s="271" t="s">
        <v>28</v>
      </c>
      <c r="N9" s="272" t="s">
        <v>29</v>
      </c>
    </row>
    <row r="10" spans="1:14" ht="12.75" thickTop="1">
      <c r="A10" s="414" t="s">
        <v>30</v>
      </c>
      <c r="B10" s="414"/>
      <c r="C10" s="414"/>
      <c r="D10" s="273"/>
      <c r="E10" s="274"/>
      <c r="F10" s="273"/>
      <c r="G10" s="274"/>
      <c r="H10" s="273"/>
      <c r="I10" s="274"/>
      <c r="J10" s="275"/>
      <c r="K10" s="273"/>
      <c r="L10" s="274"/>
      <c r="M10" s="273"/>
      <c r="N10" s="276"/>
    </row>
    <row r="11" spans="1:14">
      <c r="A11" s="415" t="s">
        <v>31</v>
      </c>
      <c r="B11" s="415"/>
      <c r="C11" s="3" t="s">
        <v>32</v>
      </c>
      <c r="D11" s="273"/>
      <c r="E11" s="274"/>
      <c r="F11" s="273"/>
      <c r="G11" s="274"/>
      <c r="H11" s="273"/>
      <c r="I11" s="274"/>
      <c r="J11" s="277"/>
      <c r="K11" s="273"/>
      <c r="L11" s="274"/>
      <c r="M11" s="273"/>
      <c r="N11" s="276"/>
    </row>
    <row r="12" spans="1:14">
      <c r="A12" s="413" t="s">
        <v>33</v>
      </c>
      <c r="B12" s="413"/>
      <c r="C12" s="278" t="s">
        <v>34</v>
      </c>
      <c r="D12" s="279">
        <v>414213736.97000003</v>
      </c>
      <c r="E12" s="280">
        <v>0.50929020955189674</v>
      </c>
      <c r="F12" s="280">
        <v>437013000</v>
      </c>
      <c r="G12" s="280">
        <f>100*F12/$F$20</f>
        <v>0.55344649183301287</v>
      </c>
      <c r="H12" s="281">
        <v>529065000</v>
      </c>
      <c r="I12" s="282">
        <f>(H12/H20)*100</f>
        <v>0.64112368849055823</v>
      </c>
      <c r="J12" s="281">
        <f>H12-F12</f>
        <v>92052000</v>
      </c>
      <c r="K12" s="281">
        <v>124220629.22</v>
      </c>
      <c r="L12" s="282">
        <f>100*K12/K20</f>
        <v>0.51899001634055053</v>
      </c>
      <c r="M12" s="280">
        <f>H12-K12</f>
        <v>404844370.77999997</v>
      </c>
      <c r="N12" s="283">
        <f>100*K12/H12</f>
        <v>23.47927555593358</v>
      </c>
    </row>
    <row r="13" spans="1:14">
      <c r="A13" s="413" t="s">
        <v>35</v>
      </c>
      <c r="B13" s="413"/>
      <c r="C13" s="278" t="s">
        <v>36</v>
      </c>
      <c r="D13" s="279">
        <v>1440658916.9200001</v>
      </c>
      <c r="E13" s="280">
        <v>1.7533427378164796</v>
      </c>
      <c r="F13" s="280">
        <v>1548851000</v>
      </c>
      <c r="G13" s="280">
        <f t="shared" ref="G13:G19" si="0">100*F13/$F$20</f>
        <v>1.9615117910040518</v>
      </c>
      <c r="H13" s="281">
        <v>1548901000</v>
      </c>
      <c r="I13" s="282">
        <f>100*H13/H20</f>
        <v>1.8769661992887721</v>
      </c>
      <c r="J13" s="281">
        <f t="shared" ref="J13:J19" si="1">H13-F13</f>
        <v>50000</v>
      </c>
      <c r="K13" s="281">
        <v>529559120.94999999</v>
      </c>
      <c r="L13" s="282">
        <f>100*K13/K20</f>
        <v>2.2124819247886922</v>
      </c>
      <c r="M13" s="280">
        <f t="shared" ref="M13:M19" si="2">H13-K13</f>
        <v>1019341879.05</v>
      </c>
      <c r="N13" s="283">
        <f t="shared" ref="N13:N18" si="3">100*K13/H13</f>
        <v>34.189345926563412</v>
      </c>
    </row>
    <row r="14" spans="1:14">
      <c r="A14" s="413" t="s">
        <v>37</v>
      </c>
      <c r="B14" s="413"/>
      <c r="C14" s="278" t="s">
        <v>38</v>
      </c>
      <c r="D14" s="279">
        <v>4931557964.5</v>
      </c>
      <c r="E14" s="280">
        <v>5.9949580430696034</v>
      </c>
      <c r="F14" s="280">
        <v>3931925000</v>
      </c>
      <c r="G14" s="280">
        <f t="shared" si="0"/>
        <v>4.9795088416145949</v>
      </c>
      <c r="H14" s="281">
        <v>4262938000</v>
      </c>
      <c r="I14" s="282">
        <f>100*H14/H20</f>
        <v>5.16585019679352</v>
      </c>
      <c r="J14" s="281">
        <f t="shared" si="1"/>
        <v>331013000</v>
      </c>
      <c r="K14" s="281">
        <v>1270175155</v>
      </c>
      <c r="L14" s="282">
        <f>100*K14/K20</f>
        <v>5.306753222778525</v>
      </c>
      <c r="M14" s="280">
        <f t="shared" si="2"/>
        <v>2992762845</v>
      </c>
      <c r="N14" s="283">
        <f t="shared" si="3"/>
        <v>29.795768903981244</v>
      </c>
    </row>
    <row r="15" spans="1:14">
      <c r="A15" s="413" t="s">
        <v>39</v>
      </c>
      <c r="B15" s="413"/>
      <c r="C15" s="278" t="s">
        <v>40</v>
      </c>
      <c r="D15" s="279">
        <v>42251545318.230003</v>
      </c>
      <c r="E15" s="280">
        <v>51.439697378193323</v>
      </c>
      <c r="F15" s="280">
        <v>40583939000</v>
      </c>
      <c r="G15" s="280">
        <f t="shared" si="0"/>
        <v>51.39672884860402</v>
      </c>
      <c r="H15" s="281">
        <v>43491031000</v>
      </c>
      <c r="I15" s="282">
        <f>100*H15/H20</f>
        <v>52.702655082035697</v>
      </c>
      <c r="J15" s="281">
        <f t="shared" si="1"/>
        <v>2907092000</v>
      </c>
      <c r="K15" s="281">
        <v>12268099710.380001</v>
      </c>
      <c r="L15" s="282">
        <f>100*K15/K20</f>
        <v>51.255748011719973</v>
      </c>
      <c r="M15" s="280">
        <f t="shared" si="2"/>
        <v>31222931289.619999</v>
      </c>
      <c r="N15" s="283">
        <f t="shared" si="3"/>
        <v>28.208344176480892</v>
      </c>
    </row>
    <row r="16" spans="1:14">
      <c r="A16" s="413" t="s">
        <v>41</v>
      </c>
      <c r="B16" s="413"/>
      <c r="C16" s="278" t="s">
        <v>42</v>
      </c>
      <c r="D16" s="279">
        <v>4433763738.6499996</v>
      </c>
      <c r="E16" s="280">
        <v>5.4888845284801624</v>
      </c>
      <c r="F16" s="280">
        <v>4865787000</v>
      </c>
      <c r="G16" s="280">
        <f t="shared" si="0"/>
        <v>6.1621799469505021</v>
      </c>
      <c r="H16" s="281">
        <v>4938753000</v>
      </c>
      <c r="I16" s="282">
        <f>100*H16/H20</f>
        <v>5.9848062901605861</v>
      </c>
      <c r="J16" s="281">
        <f t="shared" si="1"/>
        <v>72966000</v>
      </c>
      <c r="K16" s="281">
        <v>1420483592.1900001</v>
      </c>
      <c r="L16" s="282">
        <f>100*K16/K20</f>
        <v>5.9347373085393871</v>
      </c>
      <c r="M16" s="280">
        <f t="shared" si="2"/>
        <v>3518269407.8099999</v>
      </c>
      <c r="N16" s="283">
        <f t="shared" si="3"/>
        <v>28.761988951259561</v>
      </c>
    </row>
    <row r="17" spans="1:14">
      <c r="A17" s="413" t="s">
        <v>43</v>
      </c>
      <c r="B17" s="413"/>
      <c r="C17" s="278" t="s">
        <v>44</v>
      </c>
      <c r="D17" s="280">
        <v>0</v>
      </c>
      <c r="E17" s="280">
        <v>0</v>
      </c>
      <c r="F17" s="280">
        <v>0</v>
      </c>
      <c r="G17" s="280">
        <f t="shared" si="0"/>
        <v>0</v>
      </c>
      <c r="H17" s="281">
        <v>0</v>
      </c>
      <c r="I17" s="282">
        <v>0</v>
      </c>
      <c r="J17" s="281">
        <f t="shared" si="1"/>
        <v>0</v>
      </c>
      <c r="K17" s="281">
        <v>0</v>
      </c>
      <c r="L17" s="282">
        <v>0</v>
      </c>
      <c r="M17" s="280">
        <f t="shared" si="2"/>
        <v>0</v>
      </c>
      <c r="N17" s="283">
        <v>0</v>
      </c>
    </row>
    <row r="18" spans="1:14">
      <c r="A18" s="413" t="s">
        <v>45</v>
      </c>
      <c r="B18" s="413"/>
      <c r="C18" s="278" t="s">
        <v>46</v>
      </c>
      <c r="D18" s="279">
        <v>28428880973.170002</v>
      </c>
      <c r="E18" s="280">
        <v>34.813827102888538</v>
      </c>
      <c r="F18" s="280">
        <v>27594590000</v>
      </c>
      <c r="G18" s="280">
        <f t="shared" si="0"/>
        <v>34.946624079993818</v>
      </c>
      <c r="H18" s="281">
        <v>27750830000</v>
      </c>
      <c r="I18" s="282">
        <f>100*H18/H20</f>
        <v>33.628598543230872</v>
      </c>
      <c r="J18" s="281">
        <f t="shared" si="1"/>
        <v>156240000</v>
      </c>
      <c r="K18" s="281">
        <v>8322532855.0699997</v>
      </c>
      <c r="L18" s="282">
        <f>100*K18/K20</f>
        <v>34.771289515832862</v>
      </c>
      <c r="M18" s="280">
        <f t="shared" si="2"/>
        <v>19428297144.93</v>
      </c>
      <c r="N18" s="283">
        <f t="shared" si="3"/>
        <v>29.990212383089084</v>
      </c>
    </row>
    <row r="19" spans="1:14">
      <c r="A19" s="413" t="s">
        <v>47</v>
      </c>
      <c r="B19" s="413"/>
      <c r="C19" s="278" t="s">
        <v>48</v>
      </c>
      <c r="D19" s="280">
        <v>0</v>
      </c>
      <c r="E19" s="280">
        <v>0</v>
      </c>
      <c r="F19" s="280">
        <v>0</v>
      </c>
      <c r="G19" s="280">
        <f t="shared" si="0"/>
        <v>0</v>
      </c>
      <c r="H19" s="280">
        <v>0</v>
      </c>
      <c r="I19" s="284">
        <v>0</v>
      </c>
      <c r="J19" s="281">
        <f t="shared" si="1"/>
        <v>0</v>
      </c>
      <c r="K19" s="280">
        <v>0</v>
      </c>
      <c r="L19" s="284">
        <v>0</v>
      </c>
      <c r="M19" s="280">
        <f t="shared" si="2"/>
        <v>0</v>
      </c>
      <c r="N19" s="283">
        <v>0</v>
      </c>
    </row>
    <row r="20" spans="1:14" ht="24">
      <c r="A20" s="413"/>
      <c r="B20" s="413"/>
      <c r="C20" s="285" t="s">
        <v>49</v>
      </c>
      <c r="D20" s="286">
        <f>SUM(D12:D19)</f>
        <v>81900620648.440002</v>
      </c>
      <c r="E20" s="286">
        <v>100</v>
      </c>
      <c r="F20" s="286">
        <f>SUM(F12:F19)</f>
        <v>78962105000</v>
      </c>
      <c r="G20" s="286">
        <f>100*F20/$F$20</f>
        <v>100</v>
      </c>
      <c r="H20" s="286">
        <f>SUM(H12:H19)</f>
        <v>82521518000</v>
      </c>
      <c r="I20" s="286">
        <f>SUM(I12:I19)</f>
        <v>100</v>
      </c>
      <c r="J20" s="286">
        <f>SUM(J12:J19)</f>
        <v>3559413000</v>
      </c>
      <c r="K20" s="286">
        <f>SUM(K12:K19)</f>
        <v>23935071062.810001</v>
      </c>
      <c r="L20" s="286">
        <f t="shared" ref="L20" si="4">SUM(L12:L19)</f>
        <v>99.999999999999986</v>
      </c>
      <c r="M20" s="286">
        <f>SUM(M12:M19)</f>
        <v>58586446937.189995</v>
      </c>
      <c r="N20" s="287">
        <f>100*K20/H20</f>
        <v>29.004642235022871</v>
      </c>
    </row>
    <row r="21" spans="1:14" ht="24">
      <c r="A21" s="413"/>
      <c r="B21" s="413"/>
      <c r="C21" s="288" t="s">
        <v>50</v>
      </c>
      <c r="D21" s="289">
        <v>440078206.45999998</v>
      </c>
      <c r="E21" s="290"/>
      <c r="F21" s="290"/>
      <c r="G21" s="290"/>
      <c r="H21" s="290"/>
      <c r="I21" s="290"/>
      <c r="J21" s="290"/>
      <c r="K21" s="290">
        <v>89177963.200000003</v>
      </c>
      <c r="L21" s="290"/>
      <c r="M21" s="290"/>
      <c r="N21" s="291"/>
    </row>
    <row r="22" spans="1:14" ht="12.75" thickBot="1">
      <c r="A22" s="413"/>
      <c r="B22" s="413"/>
      <c r="C22" s="285" t="s">
        <v>51</v>
      </c>
      <c r="D22" s="286">
        <f>D20+D21</f>
        <v>82340698854.900009</v>
      </c>
      <c r="E22" s="286"/>
      <c r="F22" s="286"/>
      <c r="G22" s="286"/>
      <c r="H22" s="286">
        <f>H20+H21</f>
        <v>82521518000</v>
      </c>
      <c r="I22" s="286"/>
      <c r="J22" s="286"/>
      <c r="K22" s="286">
        <f>K20+K21</f>
        <v>24024249026.010002</v>
      </c>
      <c r="L22" s="286"/>
      <c r="M22" s="286"/>
      <c r="N22" s="287"/>
    </row>
    <row r="23" spans="1:14" ht="12.75" thickTop="1">
      <c r="A23" s="417" t="s">
        <v>52</v>
      </c>
      <c r="B23" s="417"/>
      <c r="C23" s="417"/>
      <c r="D23" s="292"/>
      <c r="E23" s="293"/>
      <c r="F23" s="292"/>
      <c r="G23" s="293"/>
      <c r="H23" s="292"/>
      <c r="I23" s="293"/>
      <c r="J23" s="294"/>
      <c r="K23" s="292"/>
      <c r="L23" s="293"/>
      <c r="M23" s="292"/>
      <c r="N23" s="295"/>
    </row>
    <row r="24" spans="1:14">
      <c r="A24" s="415" t="s">
        <v>53</v>
      </c>
      <c r="B24" s="415"/>
      <c r="C24" s="3" t="s">
        <v>32</v>
      </c>
      <c r="D24" s="273"/>
      <c r="E24" s="274"/>
      <c r="F24" s="273"/>
      <c r="G24" s="274"/>
      <c r="H24" s="273"/>
      <c r="I24" s="274"/>
      <c r="J24" s="277"/>
      <c r="K24" s="273"/>
      <c r="L24" s="274"/>
      <c r="M24" s="273"/>
      <c r="N24" s="276"/>
    </row>
    <row r="25" spans="1:14" s="298" customFormat="1">
      <c r="A25" s="418" t="s">
        <v>54</v>
      </c>
      <c r="B25" s="418"/>
      <c r="C25" s="296" t="s">
        <v>55</v>
      </c>
      <c r="D25" s="297">
        <v>18825981733.139999</v>
      </c>
      <c r="E25" s="297">
        <v>24.103325728730997</v>
      </c>
      <c r="F25" s="297">
        <v>20139354000</v>
      </c>
      <c r="G25" s="297">
        <f t="shared" ref="G25:G34" si="5">100*F25/$F$41</f>
        <v>25.505087535343694</v>
      </c>
      <c r="H25" s="297">
        <v>20332175889</v>
      </c>
      <c r="I25" s="297">
        <f>100*H25/$H$32</f>
        <v>25.98707951401105</v>
      </c>
      <c r="J25" s="281">
        <f t="shared" ref="J25:J31" si="6">H25-F25</f>
        <v>192821889</v>
      </c>
      <c r="K25" s="297">
        <v>6824733198.8000002</v>
      </c>
      <c r="L25" s="297">
        <f t="shared" ref="L25:L31" si="7">100*K25/$K$32</f>
        <v>29.180262719041039</v>
      </c>
      <c r="M25" s="280">
        <f t="shared" ref="M25:M31" si="8">H25-K25</f>
        <v>13507442690.200001</v>
      </c>
      <c r="N25" s="283">
        <f t="shared" ref="N25:N40" si="9">100*K25/H25</f>
        <v>33.566172337178529</v>
      </c>
    </row>
    <row r="26" spans="1:14" s="298" customFormat="1">
      <c r="A26" s="418" t="s">
        <v>56</v>
      </c>
      <c r="B26" s="418"/>
      <c r="C26" s="296" t="s">
        <v>57</v>
      </c>
      <c r="D26" s="297">
        <v>3079992008.5</v>
      </c>
      <c r="E26" s="297">
        <v>3.9433826971201302</v>
      </c>
      <c r="F26" s="297">
        <v>3372981000</v>
      </c>
      <c r="G26" s="297">
        <f t="shared" si="5"/>
        <v>4.2716452404605985</v>
      </c>
      <c r="H26" s="297">
        <v>3409801000</v>
      </c>
      <c r="I26" s="297">
        <f t="shared" ref="I26:I31" si="10">100*H26/$H$32</f>
        <v>4.3581547886320475</v>
      </c>
      <c r="J26" s="281">
        <f t="shared" si="6"/>
        <v>36820000</v>
      </c>
      <c r="K26" s="297">
        <v>1111056020</v>
      </c>
      <c r="L26" s="297">
        <f t="shared" si="7"/>
        <v>4.7505016847944646</v>
      </c>
      <c r="M26" s="280">
        <f t="shared" si="8"/>
        <v>2298744980</v>
      </c>
      <c r="N26" s="283">
        <f t="shared" si="9"/>
        <v>32.584189517218164</v>
      </c>
    </row>
    <row r="27" spans="1:14" s="298" customFormat="1">
      <c r="A27" s="418" t="s">
        <v>58</v>
      </c>
      <c r="B27" s="418"/>
      <c r="C27" s="296" t="s">
        <v>59</v>
      </c>
      <c r="D27" s="297">
        <v>15982839779.449999</v>
      </c>
      <c r="E27" s="297">
        <v>20.463187457366562</v>
      </c>
      <c r="F27" s="297">
        <v>12281103000</v>
      </c>
      <c r="G27" s="297">
        <f t="shared" si="5"/>
        <v>15.553160595199431</v>
      </c>
      <c r="H27" s="297">
        <v>15304005000</v>
      </c>
      <c r="I27" s="297">
        <f t="shared" si="10"/>
        <v>19.560444341472945</v>
      </c>
      <c r="J27" s="281">
        <f t="shared" si="6"/>
        <v>3022902000</v>
      </c>
      <c r="K27" s="297">
        <v>3183008298.0700011</v>
      </c>
      <c r="L27" s="297">
        <f t="shared" si="7"/>
        <v>13.609472439289156</v>
      </c>
      <c r="M27" s="280">
        <f t="shared" si="8"/>
        <v>12120996701.929998</v>
      </c>
      <c r="N27" s="283">
        <f t="shared" si="9"/>
        <v>20.798531482902685</v>
      </c>
    </row>
    <row r="28" spans="1:14" s="298" customFormat="1">
      <c r="A28" s="418" t="s">
        <v>60</v>
      </c>
      <c r="B28" s="418"/>
      <c r="C28" s="296" t="s">
        <v>61</v>
      </c>
      <c r="D28" s="297">
        <v>0</v>
      </c>
      <c r="E28" s="297">
        <v>0</v>
      </c>
      <c r="F28" s="297">
        <v>0</v>
      </c>
      <c r="G28" s="297">
        <f t="shared" si="5"/>
        <v>0</v>
      </c>
      <c r="H28" s="297">
        <v>0</v>
      </c>
      <c r="I28" s="297">
        <f t="shared" si="10"/>
        <v>0</v>
      </c>
      <c r="J28" s="281">
        <f t="shared" si="6"/>
        <v>0</v>
      </c>
      <c r="K28" s="297">
        <v>0</v>
      </c>
      <c r="L28" s="297">
        <f t="shared" si="7"/>
        <v>0</v>
      </c>
      <c r="M28" s="280">
        <f t="shared" si="8"/>
        <v>0</v>
      </c>
      <c r="N28" s="283">
        <v>0</v>
      </c>
    </row>
    <row r="29" spans="1:14" s="298" customFormat="1">
      <c r="A29" s="418" t="s">
        <v>62</v>
      </c>
      <c r="B29" s="418"/>
      <c r="C29" s="296" t="s">
        <v>63</v>
      </c>
      <c r="D29" s="297">
        <v>11515655848</v>
      </c>
      <c r="E29" s="297">
        <v>14.743751896651533</v>
      </c>
      <c r="F29" s="297">
        <v>14279592000</v>
      </c>
      <c r="G29" s="297">
        <f t="shared" si="5"/>
        <v>18.084107560202455</v>
      </c>
      <c r="H29" s="297">
        <v>11012970000</v>
      </c>
      <c r="I29" s="297">
        <f t="shared" si="10"/>
        <v>14.075961600856202</v>
      </c>
      <c r="J29" s="281">
        <f t="shared" si="6"/>
        <v>-3266622000</v>
      </c>
      <c r="K29" s="297">
        <v>3804324480</v>
      </c>
      <c r="L29" s="297">
        <f t="shared" si="7"/>
        <v>16.266011367945989</v>
      </c>
      <c r="M29" s="280">
        <f t="shared" si="8"/>
        <v>7208645520</v>
      </c>
      <c r="N29" s="283">
        <f t="shared" si="9"/>
        <v>34.544037439491802</v>
      </c>
    </row>
    <row r="30" spans="1:14" s="298" customFormat="1">
      <c r="A30" s="418" t="s">
        <v>64</v>
      </c>
      <c r="B30" s="418"/>
      <c r="C30" s="296" t="s">
        <v>65</v>
      </c>
      <c r="D30" s="297">
        <v>307785143.93000001</v>
      </c>
      <c r="E30" s="297">
        <v>0.3940642078468532</v>
      </c>
      <c r="F30" s="297">
        <v>453370000</v>
      </c>
      <c r="G30" s="297">
        <f t="shared" si="5"/>
        <v>0.57416149176874143</v>
      </c>
      <c r="H30" s="297">
        <v>453370000</v>
      </c>
      <c r="I30" s="297">
        <f t="shared" si="10"/>
        <v>0.57946391490943638</v>
      </c>
      <c r="J30" s="281">
        <f t="shared" si="6"/>
        <v>0</v>
      </c>
      <c r="K30" s="297">
        <v>110217319.31</v>
      </c>
      <c r="L30" s="297">
        <f t="shared" si="7"/>
        <v>0.47125217059323837</v>
      </c>
      <c r="M30" s="280">
        <f t="shared" si="8"/>
        <v>343152680.69</v>
      </c>
      <c r="N30" s="283">
        <f t="shared" si="9"/>
        <v>24.31067766063039</v>
      </c>
    </row>
    <row r="31" spans="1:14" s="298" customFormat="1">
      <c r="A31" s="418" t="s">
        <v>66</v>
      </c>
      <c r="B31" s="418"/>
      <c r="C31" s="296" t="s">
        <v>67</v>
      </c>
      <c r="D31" s="297">
        <v>28393073959.140003</v>
      </c>
      <c r="E31" s="297">
        <v>36.352288012283928</v>
      </c>
      <c r="F31" s="297">
        <v>27700205000</v>
      </c>
      <c r="G31" s="297">
        <f t="shared" si="5"/>
        <v>35.08037811302016</v>
      </c>
      <c r="H31" s="297">
        <v>27727235111</v>
      </c>
      <c r="I31" s="297">
        <f t="shared" si="10"/>
        <v>35.43889584011832</v>
      </c>
      <c r="J31" s="281">
        <f t="shared" si="6"/>
        <v>27030111</v>
      </c>
      <c r="K31" s="297">
        <v>8354843526.8299999</v>
      </c>
      <c r="L31" s="297">
        <f t="shared" si="7"/>
        <v>35.722499618336109</v>
      </c>
      <c r="M31" s="280">
        <f t="shared" si="8"/>
        <v>19372391584.169998</v>
      </c>
      <c r="N31" s="283">
        <f t="shared" si="9"/>
        <v>30.132263434789614</v>
      </c>
    </row>
    <row r="32" spans="1:14">
      <c r="A32" s="416"/>
      <c r="B32" s="416"/>
      <c r="C32" s="299" t="s">
        <v>68</v>
      </c>
      <c r="D32" s="300">
        <f>SUM(D25:D31)</f>
        <v>78105328472.160004</v>
      </c>
      <c r="E32" s="300">
        <f t="shared" ref="E32:J32" si="11">SUM(E25:E31)</f>
        <v>100</v>
      </c>
      <c r="F32" s="300">
        <f t="shared" si="11"/>
        <v>78226605000</v>
      </c>
      <c r="G32" s="300">
        <f t="shared" si="11"/>
        <v>99.068540535995083</v>
      </c>
      <c r="H32" s="300">
        <f t="shared" si="11"/>
        <v>78239557000</v>
      </c>
      <c r="I32" s="300">
        <f t="shared" ref="I32" si="12">SUM(I25:I31)</f>
        <v>100</v>
      </c>
      <c r="J32" s="300">
        <f t="shared" si="11"/>
        <v>12952000</v>
      </c>
      <c r="K32" s="300">
        <f t="shared" ref="K32" si="13">SUM(K25:K31)</f>
        <v>23388182843.010002</v>
      </c>
      <c r="L32" s="300">
        <f t="shared" ref="L32:M32" si="14">SUM(L25:L31)</f>
        <v>100</v>
      </c>
      <c r="M32" s="300">
        <f t="shared" si="14"/>
        <v>54851374156.989998</v>
      </c>
      <c r="N32" s="287">
        <f>100*K32/H32</f>
        <v>29.893040988217763</v>
      </c>
    </row>
    <row r="33" spans="1:14">
      <c r="A33" s="416" t="s">
        <v>69</v>
      </c>
      <c r="B33" s="416"/>
      <c r="C33" s="301" t="s">
        <v>70</v>
      </c>
      <c r="D33" s="302">
        <v>1565411</v>
      </c>
      <c r="E33" s="302">
        <v>4.1246126181894015E-2</v>
      </c>
      <c r="F33" s="302">
        <v>0</v>
      </c>
      <c r="G33" s="297">
        <f t="shared" si="5"/>
        <v>0</v>
      </c>
      <c r="H33" s="302">
        <v>10000000</v>
      </c>
      <c r="I33" s="297">
        <f t="shared" ref="I33:I40" si="15">100*H33/$H$40</f>
        <v>0.23353785800477866</v>
      </c>
      <c r="J33" s="281">
        <f>H33-F33</f>
        <v>10000000</v>
      </c>
      <c r="K33" s="302">
        <v>0</v>
      </c>
      <c r="L33" s="297">
        <f t="shared" ref="L33:L40" si="16">100*K33/$K$40</f>
        <v>0</v>
      </c>
      <c r="M33" s="280">
        <f>H33-K33</f>
        <v>10000000</v>
      </c>
      <c r="N33" s="283">
        <f t="shared" si="9"/>
        <v>0</v>
      </c>
    </row>
    <row r="34" spans="1:14">
      <c r="A34" s="416" t="s">
        <v>71</v>
      </c>
      <c r="B34" s="416"/>
      <c r="C34" s="301" t="s">
        <v>72</v>
      </c>
      <c r="D34" s="302">
        <v>1373932485.28</v>
      </c>
      <c r="E34" s="302">
        <v>36.200967447694005</v>
      </c>
      <c r="F34" s="302">
        <v>0</v>
      </c>
      <c r="G34" s="297">
        <f t="shared" si="5"/>
        <v>0</v>
      </c>
      <c r="H34" s="302">
        <v>3336461000</v>
      </c>
      <c r="I34" s="297">
        <f t="shared" si="15"/>
        <v>77.918995525648185</v>
      </c>
      <c r="J34" s="281">
        <f>H34-F34</f>
        <v>3336461000</v>
      </c>
      <c r="K34" s="302">
        <v>140838009.80000001</v>
      </c>
      <c r="L34" s="297">
        <f t="shared" si="16"/>
        <v>25.752613550810302</v>
      </c>
      <c r="M34" s="280">
        <f>H34-K34</f>
        <v>3195622990.1999998</v>
      </c>
      <c r="N34" s="283">
        <f t="shared" si="9"/>
        <v>4.2211795612177099</v>
      </c>
    </row>
    <row r="35" spans="1:14">
      <c r="A35" s="416">
        <v>232</v>
      </c>
      <c r="B35" s="416"/>
      <c r="C35" s="301" t="s">
        <v>73</v>
      </c>
      <c r="D35" s="302">
        <v>0</v>
      </c>
      <c r="E35" s="302">
        <v>0</v>
      </c>
      <c r="F35" s="302">
        <v>0</v>
      </c>
      <c r="G35" s="297">
        <v>0</v>
      </c>
      <c r="H35" s="302">
        <v>200000000</v>
      </c>
      <c r="I35" s="297">
        <f t="shared" si="15"/>
        <v>4.6707571600955733</v>
      </c>
      <c r="J35" s="281">
        <f>H35-F35</f>
        <v>200000000</v>
      </c>
      <c r="K35" s="302">
        <v>200000000</v>
      </c>
      <c r="L35" s="297">
        <f t="shared" si="16"/>
        <v>36.570544538907988</v>
      </c>
      <c r="M35" s="280">
        <f>H35-K35</f>
        <v>0</v>
      </c>
      <c r="N35" s="283">
        <f t="shared" si="9"/>
        <v>100</v>
      </c>
    </row>
    <row r="36" spans="1:14" ht="24">
      <c r="A36" s="416"/>
      <c r="B36" s="416"/>
      <c r="C36" s="299" t="s">
        <v>74</v>
      </c>
      <c r="D36" s="300">
        <f>SUM(D33:D35)</f>
        <v>1375497896.28</v>
      </c>
      <c r="E36" s="300">
        <v>36.242213573875894</v>
      </c>
      <c r="F36" s="300">
        <f>SUM(F33:F35)</f>
        <v>0</v>
      </c>
      <c r="G36" s="297">
        <f>100*F36/$F$41</f>
        <v>0</v>
      </c>
      <c r="H36" s="300">
        <f>SUM(H33:H35)</f>
        <v>3546461000</v>
      </c>
      <c r="I36" s="300">
        <f t="shared" si="15"/>
        <v>82.823290543748527</v>
      </c>
      <c r="J36" s="300">
        <f>SUM(J33:J35)</f>
        <v>3546461000</v>
      </c>
      <c r="K36" s="300">
        <f>SUM(K33:K35)</f>
        <v>340838009.80000001</v>
      </c>
      <c r="L36" s="300">
        <f t="shared" si="16"/>
        <v>62.323158089718291</v>
      </c>
      <c r="M36" s="300">
        <f>SUM(M33:M35)</f>
        <v>3205622990.1999998</v>
      </c>
      <c r="N36" s="287">
        <f t="shared" si="9"/>
        <v>9.6106515706784883</v>
      </c>
    </row>
    <row r="37" spans="1:14">
      <c r="A37" s="416" t="s">
        <v>69</v>
      </c>
      <c r="B37" s="416"/>
      <c r="C37" s="301" t="s">
        <v>70</v>
      </c>
      <c r="D37" s="302">
        <v>269342790</v>
      </c>
      <c r="E37" s="302">
        <v>7.0967603412288405</v>
      </c>
      <c r="F37" s="302">
        <v>0</v>
      </c>
      <c r="G37" s="297">
        <f>100*F37/$F$41</f>
        <v>0</v>
      </c>
      <c r="H37" s="302">
        <v>0</v>
      </c>
      <c r="I37" s="297">
        <f t="shared" si="15"/>
        <v>0</v>
      </c>
      <c r="J37" s="281">
        <f>H37-F37</f>
        <v>0</v>
      </c>
      <c r="K37" s="302">
        <v>28493780</v>
      </c>
      <c r="L37" s="297">
        <f t="shared" si="16"/>
        <v>5.2101652528592286</v>
      </c>
      <c r="M37" s="280">
        <f>H37-K37</f>
        <v>-28493780</v>
      </c>
      <c r="N37" s="283" t="e">
        <f t="shared" si="9"/>
        <v>#DIV/0!</v>
      </c>
    </row>
    <row r="38" spans="1:14" s="298" customFormat="1">
      <c r="A38" s="418" t="s">
        <v>71</v>
      </c>
      <c r="B38" s="418"/>
      <c r="C38" s="296" t="s">
        <v>72</v>
      </c>
      <c r="D38" s="297">
        <v>2150451490</v>
      </c>
      <c r="E38" s="297">
        <v>56.661026084895269</v>
      </c>
      <c r="F38" s="297">
        <v>735500000</v>
      </c>
      <c r="G38" s="297">
        <f>100*F38/$F$41</f>
        <v>0.9314594640049173</v>
      </c>
      <c r="H38" s="297">
        <v>735500000</v>
      </c>
      <c r="I38" s="297">
        <f t="shared" si="15"/>
        <v>17.176709456251469</v>
      </c>
      <c r="J38" s="281">
        <f>H38-F38</f>
        <v>0</v>
      </c>
      <c r="K38" s="297">
        <v>177556430</v>
      </c>
      <c r="L38" s="297">
        <f t="shared" si="16"/>
        <v>32.466676657422489</v>
      </c>
      <c r="M38" s="281">
        <f>H38-K38</f>
        <v>557943570</v>
      </c>
      <c r="N38" s="303">
        <f t="shared" si="9"/>
        <v>24.140915023793337</v>
      </c>
    </row>
    <row r="39" spans="1:14" ht="24">
      <c r="A39" s="416"/>
      <c r="B39" s="416"/>
      <c r="C39" s="299" t="s">
        <v>75</v>
      </c>
      <c r="D39" s="300">
        <f>SUM(D37:D38)</f>
        <v>2419794280</v>
      </c>
      <c r="E39" s="300">
        <v>63.757786426124113</v>
      </c>
      <c r="F39" s="300">
        <f>SUM(F37:F38)</f>
        <v>735500000</v>
      </c>
      <c r="G39" s="300">
        <f>100*F39/$F$41</f>
        <v>0.9314594640049173</v>
      </c>
      <c r="H39" s="300">
        <f>SUM(H37:H38)</f>
        <v>735500000</v>
      </c>
      <c r="I39" s="300">
        <f t="shared" si="15"/>
        <v>17.176709456251469</v>
      </c>
      <c r="J39" s="300">
        <f>SUM(J37:J38)</f>
        <v>0</v>
      </c>
      <c r="K39" s="300">
        <f>SUM(K37:K38)</f>
        <v>206050210</v>
      </c>
      <c r="L39" s="300">
        <f t="shared" si="16"/>
        <v>37.676841910281723</v>
      </c>
      <c r="M39" s="300">
        <f>SUM(M37:M38)</f>
        <v>529449790</v>
      </c>
      <c r="N39" s="287">
        <f t="shared" si="9"/>
        <v>28.014984364377973</v>
      </c>
    </row>
    <row r="40" spans="1:14">
      <c r="A40" s="416"/>
      <c r="B40" s="416"/>
      <c r="C40" s="299" t="s">
        <v>76</v>
      </c>
      <c r="D40" s="300">
        <f>D39+D36</f>
        <v>3795292176.2799997</v>
      </c>
      <c r="E40" s="300">
        <v>100</v>
      </c>
      <c r="F40" s="300">
        <f>F39+F36</f>
        <v>735500000</v>
      </c>
      <c r="G40" s="300">
        <f>100*F40/$F$41</f>
        <v>0.9314594640049173</v>
      </c>
      <c r="H40" s="300">
        <f>H39+H36</f>
        <v>4281961000</v>
      </c>
      <c r="I40" s="300">
        <f t="shared" si="15"/>
        <v>100</v>
      </c>
      <c r="J40" s="300">
        <f>J39+J36</f>
        <v>3546461000</v>
      </c>
      <c r="K40" s="300">
        <f>K39+K36</f>
        <v>546888219.79999995</v>
      </c>
      <c r="L40" s="300">
        <f t="shared" si="16"/>
        <v>100</v>
      </c>
      <c r="M40" s="300">
        <f>M39+M36</f>
        <v>3735072780.1999998</v>
      </c>
      <c r="N40" s="287">
        <f t="shared" si="9"/>
        <v>12.771910342013856</v>
      </c>
    </row>
    <row r="41" spans="1:14" ht="24">
      <c r="A41" s="416"/>
      <c r="B41" s="416"/>
      <c r="C41" s="299" t="s">
        <v>77</v>
      </c>
      <c r="D41" s="300">
        <f>D32+D40</f>
        <v>81900620648.440002</v>
      </c>
      <c r="E41" s="300"/>
      <c r="F41" s="300">
        <f>F32+F40</f>
        <v>78962105000</v>
      </c>
      <c r="G41" s="300"/>
      <c r="H41" s="300">
        <f>H32+H40</f>
        <v>82521518000</v>
      </c>
      <c r="I41" s="300"/>
      <c r="J41" s="300">
        <f>J32+J40</f>
        <v>3559413000</v>
      </c>
      <c r="K41" s="300">
        <f>K32+K40</f>
        <v>23935071062.810001</v>
      </c>
      <c r="L41" s="300"/>
      <c r="M41" s="300">
        <f>M32+M40</f>
        <v>58586446937.189995</v>
      </c>
      <c r="N41" s="287"/>
    </row>
    <row r="42" spans="1:14" ht="24">
      <c r="A42" s="420"/>
      <c r="B42" s="420"/>
      <c r="C42" s="304" t="s">
        <v>50</v>
      </c>
      <c r="D42" s="305">
        <v>440078206.45999998</v>
      </c>
      <c r="E42" s="305"/>
      <c r="F42" s="305"/>
      <c r="G42" s="305"/>
      <c r="H42" s="305"/>
      <c r="I42" s="305"/>
      <c r="J42" s="305"/>
      <c r="K42" s="305">
        <v>89177963.200000003</v>
      </c>
      <c r="L42" s="305"/>
      <c r="M42" s="305"/>
      <c r="N42" s="306"/>
    </row>
    <row r="43" spans="1:14" ht="24.75" thickBot="1">
      <c r="A43" s="416"/>
      <c r="B43" s="416"/>
      <c r="C43" s="299" t="s">
        <v>78</v>
      </c>
      <c r="D43" s="300">
        <f>D41+D42</f>
        <v>82340698854.900009</v>
      </c>
      <c r="E43" s="300"/>
      <c r="F43" s="300"/>
      <c r="G43" s="300"/>
      <c r="H43" s="300"/>
      <c r="I43" s="300"/>
      <c r="J43" s="300"/>
      <c r="K43" s="300">
        <f>K41+K42</f>
        <v>24024249026.010002</v>
      </c>
      <c r="L43" s="300"/>
      <c r="M43" s="300"/>
      <c r="N43" s="307"/>
    </row>
    <row r="44" spans="1:14" ht="13.5" thickTop="1" thickBot="1">
      <c r="A44" s="421"/>
      <c r="B44" s="421"/>
      <c r="C44" s="4" t="s">
        <v>79</v>
      </c>
      <c r="D44" s="5">
        <v>4202</v>
      </c>
      <c r="E44" s="6"/>
      <c r="F44" s="6">
        <v>4414</v>
      </c>
      <c r="G44" s="6"/>
      <c r="H44" s="6">
        <v>4414</v>
      </c>
      <c r="I44" s="6"/>
      <c r="J44" s="6"/>
      <c r="K44" s="6">
        <v>4208</v>
      </c>
      <c r="L44" s="6"/>
      <c r="M44" s="6"/>
      <c r="N44" s="7"/>
    </row>
    <row r="45" spans="1:14" ht="12.75" thickTop="1">
      <c r="A45" s="419"/>
      <c r="B45" s="419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</row>
    <row r="46" spans="1:14">
      <c r="A46" s="419"/>
      <c r="B46" s="419"/>
      <c r="C46" s="422" t="s">
        <v>80</v>
      </c>
      <c r="D46" s="422"/>
      <c r="E46" s="422"/>
      <c r="F46" s="308"/>
      <c r="G46" s="308" t="s">
        <v>81</v>
      </c>
      <c r="H46" s="308"/>
      <c r="I46" s="423" t="s">
        <v>82</v>
      </c>
      <c r="J46" s="423"/>
      <c r="K46" s="423"/>
      <c r="L46" s="423"/>
      <c r="M46" s="263"/>
      <c r="N46" s="263"/>
    </row>
    <row r="47" spans="1:14">
      <c r="A47" s="419"/>
      <c r="B47" s="419"/>
      <c r="C47" s="422"/>
      <c r="D47" s="422"/>
      <c r="E47" s="422"/>
      <c r="F47" s="308"/>
      <c r="G47" s="308" t="s">
        <v>83</v>
      </c>
      <c r="H47" s="308"/>
      <c r="I47" s="424"/>
      <c r="J47" s="424"/>
      <c r="K47" s="424"/>
      <c r="L47" s="424"/>
      <c r="M47" s="263"/>
      <c r="N47" s="263"/>
    </row>
    <row r="48" spans="1:14">
      <c r="A48" s="419"/>
      <c r="B48" s="419"/>
      <c r="C48" s="422"/>
      <c r="D48" s="422"/>
      <c r="E48" s="422"/>
      <c r="F48" s="424"/>
      <c r="G48" s="424" t="s">
        <v>84</v>
      </c>
      <c r="H48" s="424"/>
      <c r="I48" s="425" t="s">
        <v>535</v>
      </c>
      <c r="J48" s="426"/>
      <c r="K48" s="426"/>
      <c r="L48" s="427"/>
      <c r="M48" s="263"/>
      <c r="N48" s="263"/>
    </row>
    <row r="49" spans="1:14">
      <c r="A49" s="263"/>
      <c r="B49" s="263"/>
      <c r="C49" s="422"/>
      <c r="D49" s="422"/>
      <c r="E49" s="422"/>
      <c r="F49" s="424"/>
      <c r="G49" s="424"/>
      <c r="H49" s="424"/>
      <c r="I49" s="428"/>
      <c r="J49" s="429"/>
      <c r="K49" s="429"/>
      <c r="L49" s="430"/>
      <c r="M49" s="263"/>
      <c r="N49" s="263"/>
    </row>
  </sheetData>
  <mergeCells count="59">
    <mergeCell ref="A46:B48"/>
    <mergeCell ref="C46:E49"/>
    <mergeCell ref="I46:L46"/>
    <mergeCell ref="I47:L47"/>
    <mergeCell ref="F48:F49"/>
    <mergeCell ref="G48:G49"/>
    <mergeCell ref="H48:H49"/>
    <mergeCell ref="I48:L49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33:B33"/>
    <mergeCell ref="A22:B22"/>
    <mergeCell ref="A23:C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C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6:C9"/>
    <mergeCell ref="D6:N6"/>
    <mergeCell ref="D7:E7"/>
    <mergeCell ref="F7:G7"/>
    <mergeCell ref="H7:I7"/>
    <mergeCell ref="K7:L7"/>
    <mergeCell ref="M7:M8"/>
    <mergeCell ref="N7:N8"/>
    <mergeCell ref="A2:N2"/>
    <mergeCell ref="A3:N3"/>
    <mergeCell ref="A4:N4"/>
    <mergeCell ref="A5:B5"/>
    <mergeCell ref="C5:E5"/>
    <mergeCell ref="F5:I5"/>
    <mergeCell ref="J5:N5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/>
  </sheetPr>
  <dimension ref="A1:Q39"/>
  <sheetViews>
    <sheetView zoomScaleSheetLayoutView="100" workbookViewId="0">
      <pane xSplit="6" ySplit="6" topLeftCell="G7" activePane="bottomRight" state="frozen"/>
      <selection activeCell="I50" sqref="I50"/>
      <selection pane="topRight" activeCell="I50" sqref="I50"/>
      <selection pane="bottomLeft" activeCell="I50" sqref="I50"/>
      <selection pane="bottomRight" activeCell="J40" sqref="J40"/>
    </sheetView>
  </sheetViews>
  <sheetFormatPr defaultColWidth="10.42578125" defaultRowHeight="15"/>
  <cols>
    <col min="1" max="1" width="0.140625" style="12" customWidth="1"/>
    <col min="2" max="2" width="8.140625" style="12" customWidth="1"/>
    <col min="3" max="3" width="9.140625" style="12" customWidth="1"/>
    <col min="4" max="4" width="21.42578125" style="12" customWidth="1"/>
    <col min="5" max="5" width="11.42578125" style="12" customWidth="1"/>
    <col min="6" max="6" width="15.140625" style="12" customWidth="1"/>
    <col min="7" max="7" width="13" style="12" customWidth="1"/>
    <col min="8" max="9" width="14.42578125" style="12" customWidth="1"/>
    <col min="10" max="10" width="14.5703125" style="12" customWidth="1"/>
    <col min="11" max="11" width="13.85546875" style="12" customWidth="1"/>
    <col min="12" max="12" width="14.7109375" style="12" customWidth="1"/>
    <col min="13" max="13" width="12.28515625" style="12" customWidth="1"/>
    <col min="14" max="14" width="14" style="12" customWidth="1"/>
    <col min="15" max="15" width="13" style="12" customWidth="1"/>
    <col min="16" max="16" width="15" style="12" customWidth="1"/>
    <col min="17" max="17" width="14" style="18" customWidth="1"/>
    <col min="18" max="16384" width="10.42578125" style="12"/>
  </cols>
  <sheetData>
    <row r="1" spans="1:17">
      <c r="A1" s="9"/>
      <c r="B1" s="224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225"/>
    </row>
    <row r="2" spans="1:17">
      <c r="A2" s="9"/>
      <c r="B2" s="431" t="s">
        <v>85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</row>
    <row r="3" spans="1:17" ht="15.75" thickBot="1">
      <c r="A3" s="9"/>
      <c r="B3" s="432" t="s">
        <v>1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</row>
    <row r="4" spans="1:17" ht="16.5" thickTop="1" thickBot="1">
      <c r="A4" s="433"/>
      <c r="B4" s="434" t="s">
        <v>86</v>
      </c>
      <c r="C4" s="435" t="s">
        <v>87</v>
      </c>
      <c r="D4" s="436" t="s">
        <v>88</v>
      </c>
      <c r="E4" s="435" t="s">
        <v>10</v>
      </c>
      <c r="F4" s="435" t="s">
        <v>89</v>
      </c>
      <c r="G4" s="437" t="s">
        <v>90</v>
      </c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 ht="16.5" thickTop="1" thickBot="1">
      <c r="A5" s="433"/>
      <c r="B5" s="434"/>
      <c r="C5" s="435"/>
      <c r="D5" s="436"/>
      <c r="E5" s="435"/>
      <c r="F5" s="435"/>
      <c r="G5" s="246" t="s">
        <v>69</v>
      </c>
      <c r="H5" s="246" t="s">
        <v>71</v>
      </c>
      <c r="I5" s="246">
        <v>232</v>
      </c>
      <c r="J5" s="246" t="s">
        <v>54</v>
      </c>
      <c r="K5" s="246" t="s">
        <v>56</v>
      </c>
      <c r="L5" s="246" t="s">
        <v>58</v>
      </c>
      <c r="M5" s="246" t="s">
        <v>60</v>
      </c>
      <c r="N5" s="246" t="s">
        <v>62</v>
      </c>
      <c r="O5" s="246" t="s">
        <v>64</v>
      </c>
      <c r="P5" s="246" t="s">
        <v>66</v>
      </c>
      <c r="Q5" s="247" t="s">
        <v>91</v>
      </c>
    </row>
    <row r="6" spans="1:17" ht="51.75" thickTop="1">
      <c r="A6" s="9"/>
      <c r="B6" s="434"/>
      <c r="C6" s="435"/>
      <c r="D6" s="436"/>
      <c r="E6" s="248" t="s">
        <v>92</v>
      </c>
      <c r="F6" s="435"/>
      <c r="G6" s="249" t="s">
        <v>93</v>
      </c>
      <c r="H6" s="249" t="s">
        <v>94</v>
      </c>
      <c r="I6" s="249" t="s">
        <v>95</v>
      </c>
      <c r="J6" s="249" t="s">
        <v>96</v>
      </c>
      <c r="K6" s="249" t="s">
        <v>97</v>
      </c>
      <c r="L6" s="249" t="s">
        <v>98</v>
      </c>
      <c r="M6" s="249" t="s">
        <v>99</v>
      </c>
      <c r="N6" s="249" t="s">
        <v>100</v>
      </c>
      <c r="O6" s="249" t="s">
        <v>101</v>
      </c>
      <c r="P6" s="249" t="s">
        <v>102</v>
      </c>
      <c r="Q6" s="250" t="s">
        <v>91</v>
      </c>
    </row>
    <row r="7" spans="1:17" s="14" customFormat="1">
      <c r="A7" s="13"/>
      <c r="B7" s="251" t="s">
        <v>6</v>
      </c>
      <c r="C7" s="252" t="s">
        <v>103</v>
      </c>
      <c r="D7" s="253" t="s">
        <v>104</v>
      </c>
      <c r="E7" s="252">
        <v>2026</v>
      </c>
      <c r="F7" s="254" t="s">
        <v>105</v>
      </c>
      <c r="G7" s="237">
        <v>0</v>
      </c>
      <c r="H7" s="237">
        <v>0</v>
      </c>
      <c r="I7" s="237">
        <v>0</v>
      </c>
      <c r="J7" s="237">
        <v>5546859000</v>
      </c>
      <c r="K7" s="237">
        <v>937501000</v>
      </c>
      <c r="L7" s="237">
        <v>2602131000</v>
      </c>
      <c r="M7" s="237">
        <v>0</v>
      </c>
      <c r="N7" s="237">
        <v>14279592000</v>
      </c>
      <c r="O7" s="237">
        <v>453370000</v>
      </c>
      <c r="P7" s="237">
        <v>27700000000</v>
      </c>
      <c r="Q7" s="255">
        <f>SUM(G7:P7)</f>
        <v>51519453000</v>
      </c>
    </row>
    <row r="8" spans="1:17" s="14" customFormat="1">
      <c r="A8" s="13"/>
      <c r="B8" s="251" t="s">
        <v>6</v>
      </c>
      <c r="C8" s="252" t="s">
        <v>103</v>
      </c>
      <c r="D8" s="253" t="s">
        <v>104</v>
      </c>
      <c r="E8" s="252">
        <v>2026</v>
      </c>
      <c r="F8" s="254" t="s">
        <v>106</v>
      </c>
      <c r="G8" s="256">
        <v>10000000</v>
      </c>
      <c r="H8" s="256">
        <v>3226661000.4899998</v>
      </c>
      <c r="I8" s="237">
        <v>200000000</v>
      </c>
      <c r="J8" s="256">
        <v>5546859000</v>
      </c>
      <c r="K8" s="237">
        <v>937501000</v>
      </c>
      <c r="L8" s="237">
        <v>2602131000</v>
      </c>
      <c r="M8" s="237">
        <v>0</v>
      </c>
      <c r="N8" s="237">
        <v>11012970000</v>
      </c>
      <c r="O8" s="237">
        <v>453370000</v>
      </c>
      <c r="P8" s="239">
        <v>27707952000</v>
      </c>
      <c r="Q8" s="255">
        <f t="shared" ref="Q8:Q26" si="0">SUM(G8:P8)</f>
        <v>51697444000.489998</v>
      </c>
    </row>
    <row r="9" spans="1:17" s="14" customFormat="1">
      <c r="A9" s="13"/>
      <c r="B9" s="251" t="s">
        <v>6</v>
      </c>
      <c r="C9" s="252" t="s">
        <v>103</v>
      </c>
      <c r="D9" s="253" t="s">
        <v>104</v>
      </c>
      <c r="E9" s="252">
        <v>2026</v>
      </c>
      <c r="F9" s="254" t="s">
        <v>107</v>
      </c>
      <c r="G9" s="237">
        <v>0</v>
      </c>
      <c r="H9" s="256">
        <v>140753209.80000001</v>
      </c>
      <c r="I9" s="237">
        <v>200000000</v>
      </c>
      <c r="J9" s="256">
        <v>1788621198</v>
      </c>
      <c r="K9" s="237">
        <v>285312584</v>
      </c>
      <c r="L9" s="239">
        <v>618912147.42999995</v>
      </c>
      <c r="M9" s="237">
        <v>0</v>
      </c>
      <c r="N9" s="237">
        <v>3804324480</v>
      </c>
      <c r="O9" s="237">
        <v>110217319.31</v>
      </c>
      <c r="P9" s="239">
        <v>8347868680.8299999</v>
      </c>
      <c r="Q9" s="255">
        <f t="shared" si="0"/>
        <v>15296009619.369999</v>
      </c>
    </row>
    <row r="10" spans="1:17" s="14" customFormat="1">
      <c r="A10" s="13"/>
      <c r="B10" s="251" t="s">
        <v>6</v>
      </c>
      <c r="C10" s="252" t="s">
        <v>103</v>
      </c>
      <c r="D10" s="253" t="s">
        <v>104</v>
      </c>
      <c r="E10" s="252">
        <v>2026</v>
      </c>
      <c r="F10" s="254" t="s">
        <v>108</v>
      </c>
      <c r="G10" s="237">
        <v>0</v>
      </c>
      <c r="H10" s="239">
        <v>604861655.96000004</v>
      </c>
      <c r="I10" s="237">
        <v>0</v>
      </c>
      <c r="J10" s="237">
        <v>0</v>
      </c>
      <c r="K10" s="237">
        <v>0</v>
      </c>
      <c r="L10" s="239">
        <v>646835255.4000001</v>
      </c>
      <c r="M10" s="237">
        <v>0</v>
      </c>
      <c r="N10" s="237">
        <v>0</v>
      </c>
      <c r="O10" s="237">
        <v>0</v>
      </c>
      <c r="P10" s="239">
        <v>300000</v>
      </c>
      <c r="Q10" s="255">
        <f t="shared" si="0"/>
        <v>1251996911.3600001</v>
      </c>
    </row>
    <row r="11" spans="1:17" s="14" customFormat="1">
      <c r="A11" s="13"/>
      <c r="B11" s="251" t="s">
        <v>6</v>
      </c>
      <c r="C11" s="252" t="s">
        <v>109</v>
      </c>
      <c r="D11" s="253" t="s">
        <v>110</v>
      </c>
      <c r="E11" s="252">
        <v>2026</v>
      </c>
      <c r="F11" s="254" t="s">
        <v>105</v>
      </c>
      <c r="G11" s="237">
        <v>0</v>
      </c>
      <c r="H11" s="237">
        <v>735500000</v>
      </c>
      <c r="I11" s="237">
        <v>0</v>
      </c>
      <c r="J11" s="237">
        <v>0</v>
      </c>
      <c r="K11" s="237">
        <v>0</v>
      </c>
      <c r="L11" s="237">
        <v>0</v>
      </c>
      <c r="M11" s="237">
        <v>0</v>
      </c>
      <c r="N11" s="237">
        <v>0</v>
      </c>
      <c r="O11" s="237">
        <v>0</v>
      </c>
      <c r="P11" s="237">
        <v>0</v>
      </c>
      <c r="Q11" s="255">
        <f t="shared" si="0"/>
        <v>735500000</v>
      </c>
    </row>
    <row r="12" spans="1:17" s="14" customFormat="1">
      <c r="A12" s="13"/>
      <c r="B12" s="251" t="s">
        <v>6</v>
      </c>
      <c r="C12" s="252" t="s">
        <v>109</v>
      </c>
      <c r="D12" s="253" t="s">
        <v>110</v>
      </c>
      <c r="E12" s="252">
        <v>2026</v>
      </c>
      <c r="F12" s="254" t="s">
        <v>106</v>
      </c>
      <c r="G12" s="237">
        <v>0</v>
      </c>
      <c r="H12" s="237">
        <v>735500000</v>
      </c>
      <c r="I12" s="237">
        <v>0</v>
      </c>
      <c r="J12" s="237">
        <v>0</v>
      </c>
      <c r="K12" s="237">
        <v>0</v>
      </c>
      <c r="L12" s="237">
        <v>0</v>
      </c>
      <c r="M12" s="237">
        <v>0</v>
      </c>
      <c r="N12" s="237">
        <v>0</v>
      </c>
      <c r="O12" s="237">
        <v>0</v>
      </c>
      <c r="P12" s="237">
        <v>0</v>
      </c>
      <c r="Q12" s="255">
        <f t="shared" si="0"/>
        <v>735500000</v>
      </c>
    </row>
    <row r="13" spans="1:17" s="14" customFormat="1">
      <c r="A13" s="13"/>
      <c r="B13" s="251" t="s">
        <v>6</v>
      </c>
      <c r="C13" s="252" t="s">
        <v>109</v>
      </c>
      <c r="D13" s="253" t="s">
        <v>110</v>
      </c>
      <c r="E13" s="252">
        <v>2026</v>
      </c>
      <c r="F13" s="254" t="s">
        <v>107</v>
      </c>
      <c r="G13" s="239">
        <v>28493780</v>
      </c>
      <c r="H13" s="239">
        <v>177556430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  <c r="Q13" s="255">
        <f t="shared" si="0"/>
        <v>206050210</v>
      </c>
    </row>
    <row r="14" spans="1:17" s="14" customFormat="1">
      <c r="A14" s="13"/>
      <c r="B14" s="251" t="s">
        <v>6</v>
      </c>
      <c r="C14" s="252" t="s">
        <v>109</v>
      </c>
      <c r="D14" s="253" t="s">
        <v>110</v>
      </c>
      <c r="E14" s="252">
        <v>2026</v>
      </c>
      <c r="F14" s="254" t="s">
        <v>108</v>
      </c>
      <c r="G14" s="237">
        <v>0</v>
      </c>
      <c r="H14" s="239">
        <v>205145650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  <c r="Q14" s="255">
        <f t="shared" si="0"/>
        <v>205145650</v>
      </c>
    </row>
    <row r="15" spans="1:17" s="14" customFormat="1">
      <c r="A15" s="13"/>
      <c r="B15" s="251" t="s">
        <v>6</v>
      </c>
      <c r="C15" s="252" t="s">
        <v>111</v>
      </c>
      <c r="D15" s="253" t="s">
        <v>112</v>
      </c>
      <c r="E15" s="252">
        <v>2026</v>
      </c>
      <c r="F15" s="254" t="s">
        <v>105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  <c r="Q15" s="255">
        <f t="shared" si="0"/>
        <v>0</v>
      </c>
    </row>
    <row r="16" spans="1:17" s="14" customFormat="1">
      <c r="A16" s="13"/>
      <c r="B16" s="251" t="s">
        <v>6</v>
      </c>
      <c r="C16" s="252" t="s">
        <v>111</v>
      </c>
      <c r="D16" s="253" t="s">
        <v>112</v>
      </c>
      <c r="E16" s="252">
        <v>2026</v>
      </c>
      <c r="F16" s="254" t="s">
        <v>106</v>
      </c>
      <c r="G16" s="237">
        <v>0</v>
      </c>
      <c r="H16" s="237">
        <v>102000000</v>
      </c>
      <c r="I16" s="237">
        <v>0</v>
      </c>
      <c r="J16" s="237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  <c r="Q16" s="255">
        <f t="shared" si="0"/>
        <v>102000000</v>
      </c>
    </row>
    <row r="17" spans="1:17" s="14" customFormat="1">
      <c r="A17" s="13"/>
      <c r="B17" s="251" t="s">
        <v>6</v>
      </c>
      <c r="C17" s="252" t="s">
        <v>111</v>
      </c>
      <c r="D17" s="253" t="s">
        <v>112</v>
      </c>
      <c r="E17" s="252">
        <v>2026</v>
      </c>
      <c r="F17" s="254" t="s">
        <v>107</v>
      </c>
      <c r="G17" s="237">
        <v>0</v>
      </c>
      <c r="H17" s="237">
        <v>84800</v>
      </c>
      <c r="I17" s="237">
        <v>0</v>
      </c>
      <c r="J17" s="237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  <c r="Q17" s="255">
        <f t="shared" si="0"/>
        <v>84800</v>
      </c>
    </row>
    <row r="18" spans="1:17" s="14" customFormat="1">
      <c r="A18" s="13"/>
      <c r="B18" s="251" t="s">
        <v>6</v>
      </c>
      <c r="C18" s="252" t="s">
        <v>111</v>
      </c>
      <c r="D18" s="253" t="s">
        <v>112</v>
      </c>
      <c r="E18" s="252">
        <v>2026</v>
      </c>
      <c r="F18" s="254" t="s">
        <v>108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>
        <v>0</v>
      </c>
      <c r="N18" s="237">
        <v>0</v>
      </c>
      <c r="O18" s="237">
        <v>0</v>
      </c>
      <c r="P18" s="237">
        <v>0</v>
      </c>
      <c r="Q18" s="255">
        <f t="shared" si="0"/>
        <v>0</v>
      </c>
    </row>
    <row r="19" spans="1:17" s="14" customFormat="1">
      <c r="A19" s="13"/>
      <c r="B19" s="251" t="s">
        <v>6</v>
      </c>
      <c r="C19" s="252" t="s">
        <v>113</v>
      </c>
      <c r="D19" s="253" t="s">
        <v>114</v>
      </c>
      <c r="E19" s="252">
        <v>2026</v>
      </c>
      <c r="F19" s="254" t="s">
        <v>105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0</v>
      </c>
      <c r="Q19" s="255">
        <f t="shared" si="0"/>
        <v>0</v>
      </c>
    </row>
    <row r="20" spans="1:17" s="14" customFormat="1">
      <c r="A20" s="13"/>
      <c r="B20" s="251" t="s">
        <v>6</v>
      </c>
      <c r="C20" s="252" t="s">
        <v>113</v>
      </c>
      <c r="D20" s="253" t="s">
        <v>114</v>
      </c>
      <c r="E20" s="252">
        <v>2026</v>
      </c>
      <c r="F20" s="254" t="s">
        <v>106</v>
      </c>
      <c r="G20" s="237">
        <v>0</v>
      </c>
      <c r="H20" s="237">
        <v>7800000</v>
      </c>
      <c r="I20" s="237">
        <v>0</v>
      </c>
      <c r="J20" s="237">
        <v>0</v>
      </c>
      <c r="K20" s="237">
        <v>0</v>
      </c>
      <c r="L20" s="237">
        <v>0</v>
      </c>
      <c r="M20" s="237">
        <v>0</v>
      </c>
      <c r="N20" s="237">
        <v>0</v>
      </c>
      <c r="O20" s="237">
        <v>0</v>
      </c>
      <c r="P20" s="237">
        <v>0</v>
      </c>
      <c r="Q20" s="255">
        <f t="shared" si="0"/>
        <v>7800000</v>
      </c>
    </row>
    <row r="21" spans="1:17" s="14" customFormat="1">
      <c r="A21" s="13"/>
      <c r="B21" s="251" t="s">
        <v>6</v>
      </c>
      <c r="C21" s="252" t="s">
        <v>113</v>
      </c>
      <c r="D21" s="253" t="s">
        <v>114</v>
      </c>
      <c r="E21" s="252">
        <v>2026</v>
      </c>
      <c r="F21" s="254" t="s">
        <v>107</v>
      </c>
      <c r="G21" s="237">
        <v>0</v>
      </c>
      <c r="H21" s="237">
        <v>0</v>
      </c>
      <c r="I21" s="237">
        <v>0</v>
      </c>
      <c r="J21" s="237">
        <v>0</v>
      </c>
      <c r="K21" s="237">
        <v>0</v>
      </c>
      <c r="L21" s="237">
        <v>0</v>
      </c>
      <c r="M21" s="237">
        <v>0</v>
      </c>
      <c r="N21" s="237">
        <v>0</v>
      </c>
      <c r="O21" s="237">
        <v>0</v>
      </c>
      <c r="P21" s="237">
        <v>0</v>
      </c>
      <c r="Q21" s="255">
        <f t="shared" si="0"/>
        <v>0</v>
      </c>
    </row>
    <row r="22" spans="1:17" s="14" customFormat="1">
      <c r="A22" s="13"/>
      <c r="B22" s="251" t="s">
        <v>6</v>
      </c>
      <c r="C22" s="252" t="s">
        <v>113</v>
      </c>
      <c r="D22" s="253" t="s">
        <v>114</v>
      </c>
      <c r="E22" s="252">
        <v>2026</v>
      </c>
      <c r="F22" s="254" t="s">
        <v>108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</v>
      </c>
      <c r="O22" s="237">
        <v>0</v>
      </c>
      <c r="P22" s="237">
        <v>0</v>
      </c>
      <c r="Q22" s="255">
        <f t="shared" si="0"/>
        <v>0</v>
      </c>
    </row>
    <row r="23" spans="1:17" s="14" customFormat="1">
      <c r="A23" s="13"/>
      <c r="B23" s="251" t="s">
        <v>6</v>
      </c>
      <c r="C23" s="252" t="s">
        <v>115</v>
      </c>
      <c r="D23" s="253" t="s">
        <v>116</v>
      </c>
      <c r="E23" s="252">
        <v>2026</v>
      </c>
      <c r="F23" s="254" t="s">
        <v>105</v>
      </c>
      <c r="G23" s="237">
        <v>0</v>
      </c>
      <c r="H23" s="237">
        <v>0</v>
      </c>
      <c r="I23" s="237">
        <v>0</v>
      </c>
      <c r="J23" s="237">
        <v>14592495000</v>
      </c>
      <c r="K23" s="237">
        <v>2435480000</v>
      </c>
      <c r="L23" s="237">
        <v>9678972000</v>
      </c>
      <c r="M23" s="237">
        <v>0</v>
      </c>
      <c r="N23" s="237">
        <v>0</v>
      </c>
      <c r="O23" s="237">
        <v>0</v>
      </c>
      <c r="P23" s="237">
        <v>205000</v>
      </c>
      <c r="Q23" s="255">
        <f t="shared" si="0"/>
        <v>26707152000</v>
      </c>
    </row>
    <row r="24" spans="1:17" s="14" customFormat="1">
      <c r="A24" s="13"/>
      <c r="B24" s="251" t="s">
        <v>6</v>
      </c>
      <c r="C24" s="252" t="s">
        <v>115</v>
      </c>
      <c r="D24" s="253" t="s">
        <v>116</v>
      </c>
      <c r="E24" s="252">
        <v>2026</v>
      </c>
      <c r="F24" s="254" t="s">
        <v>106</v>
      </c>
      <c r="G24" s="237">
        <v>0</v>
      </c>
      <c r="H24" s="237">
        <v>0</v>
      </c>
      <c r="I24" s="237">
        <v>0</v>
      </c>
      <c r="J24" s="237">
        <v>14785316889</v>
      </c>
      <c r="K24" s="237">
        <v>2472300000</v>
      </c>
      <c r="L24" s="237">
        <v>12701874000</v>
      </c>
      <c r="M24" s="237">
        <v>0</v>
      </c>
      <c r="N24" s="237">
        <v>0</v>
      </c>
      <c r="O24" s="237">
        <v>0</v>
      </c>
      <c r="P24" s="237">
        <v>19283111</v>
      </c>
      <c r="Q24" s="255">
        <f t="shared" si="0"/>
        <v>29978774000</v>
      </c>
    </row>
    <row r="25" spans="1:17" s="14" customFormat="1">
      <c r="A25" s="13"/>
      <c r="B25" s="251" t="s">
        <v>6</v>
      </c>
      <c r="C25" s="252" t="s">
        <v>115</v>
      </c>
      <c r="D25" s="253" t="s">
        <v>116</v>
      </c>
      <c r="E25" s="252">
        <v>2026</v>
      </c>
      <c r="F25" s="254" t="s">
        <v>107</v>
      </c>
      <c r="G25" s="237">
        <v>0</v>
      </c>
      <c r="H25" s="237">
        <v>0</v>
      </c>
      <c r="I25" s="237">
        <v>0</v>
      </c>
      <c r="J25" s="237">
        <v>5036112000.8000002</v>
      </c>
      <c r="K25" s="237">
        <v>825743436</v>
      </c>
      <c r="L25" s="239">
        <v>2564096150.6400003</v>
      </c>
      <c r="M25" s="237">
        <v>0</v>
      </c>
      <c r="N25" s="237">
        <v>0</v>
      </c>
      <c r="O25" s="237">
        <v>0</v>
      </c>
      <c r="P25" s="237">
        <v>6974846</v>
      </c>
      <c r="Q25" s="255">
        <f t="shared" si="0"/>
        <v>8432926433.4400005</v>
      </c>
    </row>
    <row r="26" spans="1:17" s="14" customFormat="1">
      <c r="A26" s="13"/>
      <c r="B26" s="251" t="s">
        <v>6</v>
      </c>
      <c r="C26" s="252" t="s">
        <v>115</v>
      </c>
      <c r="D26" s="253" t="s">
        <v>116</v>
      </c>
      <c r="E26" s="252">
        <v>2026</v>
      </c>
      <c r="F26" s="254" t="s">
        <v>108</v>
      </c>
      <c r="G26" s="237">
        <v>0</v>
      </c>
      <c r="H26" s="237">
        <v>0</v>
      </c>
      <c r="I26" s="237">
        <v>0</v>
      </c>
      <c r="J26" s="237">
        <v>0</v>
      </c>
      <c r="K26" s="237">
        <v>0</v>
      </c>
      <c r="L26" s="239">
        <v>4271157085.6600003</v>
      </c>
      <c r="M26" s="237">
        <v>0</v>
      </c>
      <c r="N26" s="237">
        <v>0</v>
      </c>
      <c r="O26" s="237">
        <v>0</v>
      </c>
      <c r="P26" s="237">
        <v>0</v>
      </c>
      <c r="Q26" s="255">
        <f t="shared" si="0"/>
        <v>4271157085.6600003</v>
      </c>
    </row>
    <row r="27" spans="1:17" s="16" customFormat="1">
      <c r="A27" s="15"/>
      <c r="B27" s="257" t="s">
        <v>6</v>
      </c>
      <c r="C27" s="258"/>
      <c r="D27" s="259" t="s">
        <v>91</v>
      </c>
      <c r="E27" s="258">
        <v>2026</v>
      </c>
      <c r="F27" s="260" t="s">
        <v>105</v>
      </c>
      <c r="G27" s="261">
        <f>G7+G11+G15+G19+G23</f>
        <v>0</v>
      </c>
      <c r="H27" s="261">
        <f t="shared" ref="H27:P27" si="1">H7+H11+H15+H19+H23</f>
        <v>735500000</v>
      </c>
      <c r="I27" s="261">
        <f t="shared" si="1"/>
        <v>0</v>
      </c>
      <c r="J27" s="261">
        <f t="shared" si="1"/>
        <v>20139354000</v>
      </c>
      <c r="K27" s="261">
        <f t="shared" si="1"/>
        <v>3372981000</v>
      </c>
      <c r="L27" s="261">
        <f t="shared" si="1"/>
        <v>12281103000</v>
      </c>
      <c r="M27" s="261">
        <f t="shared" si="1"/>
        <v>0</v>
      </c>
      <c r="N27" s="261">
        <f t="shared" si="1"/>
        <v>14279592000</v>
      </c>
      <c r="O27" s="261">
        <f t="shared" si="1"/>
        <v>453370000</v>
      </c>
      <c r="P27" s="261">
        <f t="shared" si="1"/>
        <v>27700205000</v>
      </c>
      <c r="Q27" s="261">
        <f>Q7+Q11+Q15+Q19+Q23</f>
        <v>78962105000</v>
      </c>
    </row>
    <row r="28" spans="1:17" s="16" customFormat="1">
      <c r="A28" s="15"/>
      <c r="B28" s="257" t="s">
        <v>6</v>
      </c>
      <c r="C28" s="258"/>
      <c r="D28" s="259" t="s">
        <v>91</v>
      </c>
      <c r="E28" s="258">
        <v>2026</v>
      </c>
      <c r="F28" s="260" t="s">
        <v>106</v>
      </c>
      <c r="G28" s="261">
        <f>G8+G12+G16+G20+G24</f>
        <v>10000000</v>
      </c>
      <c r="H28" s="261">
        <f t="shared" ref="H28:Q28" si="2">H8+H12+H16+H20+H24</f>
        <v>4071961000.4899998</v>
      </c>
      <c r="I28" s="261">
        <f t="shared" si="2"/>
        <v>200000000</v>
      </c>
      <c r="J28" s="261">
        <f t="shared" si="2"/>
        <v>20332175889</v>
      </c>
      <c r="K28" s="261">
        <f t="shared" si="2"/>
        <v>3409801000</v>
      </c>
      <c r="L28" s="261">
        <f t="shared" si="2"/>
        <v>15304005000</v>
      </c>
      <c r="M28" s="261">
        <f t="shared" si="2"/>
        <v>0</v>
      </c>
      <c r="N28" s="261">
        <f t="shared" si="2"/>
        <v>11012970000</v>
      </c>
      <c r="O28" s="261">
        <f t="shared" si="2"/>
        <v>453370000</v>
      </c>
      <c r="P28" s="261">
        <f t="shared" si="2"/>
        <v>27727235111</v>
      </c>
      <c r="Q28" s="261">
        <f t="shared" si="2"/>
        <v>82521518000.48999</v>
      </c>
    </row>
    <row r="29" spans="1:17" s="16" customFormat="1">
      <c r="A29" s="15"/>
      <c r="B29" s="257" t="s">
        <v>6</v>
      </c>
      <c r="C29" s="258"/>
      <c r="D29" s="259" t="s">
        <v>91</v>
      </c>
      <c r="E29" s="258">
        <v>2026</v>
      </c>
      <c r="F29" s="260" t="s">
        <v>107</v>
      </c>
      <c r="G29" s="261">
        <f>G9+G13+G17+G21+G25</f>
        <v>28493780</v>
      </c>
      <c r="H29" s="261">
        <f t="shared" ref="H29:Q29" si="3">H9+H13+H17+H21+H25</f>
        <v>318394439.80000001</v>
      </c>
      <c r="I29" s="261">
        <f t="shared" si="3"/>
        <v>200000000</v>
      </c>
      <c r="J29" s="261">
        <f t="shared" si="3"/>
        <v>6824733198.8000002</v>
      </c>
      <c r="K29" s="261">
        <f t="shared" si="3"/>
        <v>1111056020</v>
      </c>
      <c r="L29" s="261">
        <f t="shared" si="3"/>
        <v>3183008298.0700002</v>
      </c>
      <c r="M29" s="261">
        <f t="shared" si="3"/>
        <v>0</v>
      </c>
      <c r="N29" s="261">
        <f t="shared" si="3"/>
        <v>3804324480</v>
      </c>
      <c r="O29" s="261">
        <f t="shared" si="3"/>
        <v>110217319.31</v>
      </c>
      <c r="P29" s="261">
        <f t="shared" si="3"/>
        <v>8354843526.8299999</v>
      </c>
      <c r="Q29" s="261">
        <f t="shared" si="3"/>
        <v>23935071062.809998</v>
      </c>
    </row>
    <row r="30" spans="1:17" s="16" customFormat="1">
      <c r="A30" s="15"/>
      <c r="B30" s="257" t="s">
        <v>6</v>
      </c>
      <c r="C30" s="258"/>
      <c r="D30" s="259" t="s">
        <v>91</v>
      </c>
      <c r="E30" s="258">
        <v>2026</v>
      </c>
      <c r="F30" s="260" t="s">
        <v>108</v>
      </c>
      <c r="G30" s="261">
        <f>G10+G14+G18+G22+G26</f>
        <v>0</v>
      </c>
      <c r="H30" s="261">
        <f t="shared" ref="H30:Q30" si="4">H10+H14+H18+H22+H26</f>
        <v>810007305.96000004</v>
      </c>
      <c r="I30" s="261">
        <f t="shared" si="4"/>
        <v>0</v>
      </c>
      <c r="J30" s="261">
        <f t="shared" si="4"/>
        <v>0</v>
      </c>
      <c r="K30" s="261">
        <f t="shared" si="4"/>
        <v>0</v>
      </c>
      <c r="L30" s="261">
        <f t="shared" si="4"/>
        <v>4917992341.0600004</v>
      </c>
      <c r="M30" s="261">
        <f t="shared" si="4"/>
        <v>0</v>
      </c>
      <c r="N30" s="261">
        <f t="shared" si="4"/>
        <v>0</v>
      </c>
      <c r="O30" s="261">
        <f t="shared" si="4"/>
        <v>0</v>
      </c>
      <c r="P30" s="261">
        <f t="shared" si="4"/>
        <v>300000</v>
      </c>
      <c r="Q30" s="261">
        <f t="shared" si="4"/>
        <v>5728299647.0200005</v>
      </c>
    </row>
    <row r="31" spans="1:17" s="14" customFormat="1" ht="25.5">
      <c r="A31" s="13"/>
      <c r="B31" s="251" t="s">
        <v>6</v>
      </c>
      <c r="C31" s="252"/>
      <c r="D31" s="253" t="s">
        <v>117</v>
      </c>
      <c r="E31" s="252">
        <v>2026</v>
      </c>
      <c r="F31" s="254"/>
      <c r="G31" s="237">
        <f>G28-G29</f>
        <v>-18493780</v>
      </c>
      <c r="H31" s="237">
        <f t="shared" ref="H31:P31" si="5">H28-H29</f>
        <v>3753566560.6899996</v>
      </c>
      <c r="I31" s="237">
        <f t="shared" si="5"/>
        <v>0</v>
      </c>
      <c r="J31" s="237">
        <f t="shared" si="5"/>
        <v>13507442690.200001</v>
      </c>
      <c r="K31" s="237">
        <f t="shared" si="5"/>
        <v>2298744980</v>
      </c>
      <c r="L31" s="237">
        <f t="shared" si="5"/>
        <v>12120996701.93</v>
      </c>
      <c r="M31" s="237">
        <f t="shared" si="5"/>
        <v>0</v>
      </c>
      <c r="N31" s="237">
        <f t="shared" si="5"/>
        <v>7208645520</v>
      </c>
      <c r="O31" s="237">
        <f t="shared" si="5"/>
        <v>343152680.69</v>
      </c>
      <c r="P31" s="237">
        <f t="shared" si="5"/>
        <v>19372391584.169998</v>
      </c>
      <c r="Q31" s="261">
        <f>Q28-Q29</f>
        <v>58586446937.679993</v>
      </c>
    </row>
    <row r="32" spans="1:17" s="14" customFormat="1">
      <c r="A32" s="13"/>
      <c r="B32" s="251" t="s">
        <v>6</v>
      </c>
      <c r="C32" s="252"/>
      <c r="D32" s="253" t="s">
        <v>118</v>
      </c>
      <c r="E32" s="252">
        <v>2026</v>
      </c>
      <c r="F32" s="254"/>
      <c r="G32" s="237">
        <f>100*G29/G28</f>
        <v>284.93779999999998</v>
      </c>
      <c r="H32" s="237">
        <f>100*H29/H28</f>
        <v>7.8191917791375207</v>
      </c>
      <c r="I32" s="237">
        <f>100*I29/I28</f>
        <v>100</v>
      </c>
      <c r="J32" s="237">
        <f t="shared" ref="J32:P32" si="6">100*J29/J28</f>
        <v>33.566172337178529</v>
      </c>
      <c r="K32" s="237">
        <f t="shared" si="6"/>
        <v>32.584189517218164</v>
      </c>
      <c r="L32" s="237">
        <f t="shared" si="6"/>
        <v>20.798531482902678</v>
      </c>
      <c r="M32" s="237">
        <v>0</v>
      </c>
      <c r="N32" s="237">
        <f t="shared" si="6"/>
        <v>34.544037439491802</v>
      </c>
      <c r="O32" s="237">
        <f t="shared" si="6"/>
        <v>24.31067766063039</v>
      </c>
      <c r="P32" s="237">
        <f t="shared" si="6"/>
        <v>30.132263434789614</v>
      </c>
      <c r="Q32" s="255">
        <f>100*Q29/Q28</f>
        <v>29.00464223485065</v>
      </c>
    </row>
    <row r="33" spans="1:17" ht="25.5">
      <c r="A33" s="9"/>
      <c r="B33" s="230" t="s">
        <v>6</v>
      </c>
      <c r="C33" s="231" t="s">
        <v>119</v>
      </c>
      <c r="D33" s="262" t="s">
        <v>120</v>
      </c>
      <c r="E33" s="252">
        <v>2026</v>
      </c>
      <c r="F33" s="233" t="s">
        <v>107</v>
      </c>
      <c r="G33" s="234">
        <v>2824515</v>
      </c>
      <c r="H33" s="234">
        <v>25220795</v>
      </c>
      <c r="I33" s="234">
        <v>0</v>
      </c>
      <c r="J33" s="234">
        <v>11944362</v>
      </c>
      <c r="K33" s="234">
        <v>1765840</v>
      </c>
      <c r="L33" s="239">
        <v>42593451.200000003</v>
      </c>
      <c r="M33" s="234">
        <v>0</v>
      </c>
      <c r="N33" s="237">
        <v>4829000</v>
      </c>
      <c r="O33" s="234">
        <v>0</v>
      </c>
      <c r="P33" s="234">
        <v>0</v>
      </c>
      <c r="Q33" s="255">
        <f>SUM(G33:P33)</f>
        <v>89177963.200000003</v>
      </c>
    </row>
    <row r="34" spans="1:17" ht="25.5">
      <c r="A34" s="9"/>
      <c r="B34" s="230" t="s">
        <v>6</v>
      </c>
      <c r="C34" s="231" t="s">
        <v>119</v>
      </c>
      <c r="D34" s="262" t="s">
        <v>120</v>
      </c>
      <c r="E34" s="252">
        <v>2026</v>
      </c>
      <c r="F34" s="233" t="s">
        <v>108</v>
      </c>
      <c r="G34" s="234">
        <v>0</v>
      </c>
      <c r="H34" s="237">
        <v>0</v>
      </c>
      <c r="I34" s="237">
        <v>0</v>
      </c>
      <c r="J34" s="234">
        <v>0</v>
      </c>
      <c r="K34" s="234">
        <v>0</v>
      </c>
      <c r="L34" s="234">
        <v>0</v>
      </c>
      <c r="M34" s="234">
        <v>0</v>
      </c>
      <c r="N34" s="237">
        <v>0</v>
      </c>
      <c r="O34" s="234">
        <v>0</v>
      </c>
      <c r="P34" s="234">
        <v>0</v>
      </c>
      <c r="Q34" s="255">
        <f>SUM(G34:P34)</f>
        <v>0</v>
      </c>
    </row>
    <row r="35" spans="1:17">
      <c r="A35" s="439"/>
      <c r="B35" s="43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1"/>
    </row>
    <row r="36" spans="1:17" customFormat="1">
      <c r="A36" s="2"/>
      <c r="B36" s="2"/>
      <c r="C36" s="2"/>
      <c r="D36" s="440" t="s">
        <v>121</v>
      </c>
      <c r="E36" s="8" t="s">
        <v>81</v>
      </c>
      <c r="F36" s="438" t="s">
        <v>122</v>
      </c>
      <c r="G36" s="438"/>
      <c r="L36" s="441" t="s">
        <v>80</v>
      </c>
      <c r="M36" s="8" t="s">
        <v>81</v>
      </c>
      <c r="N36" s="438" t="s">
        <v>123</v>
      </c>
      <c r="O36" s="438"/>
      <c r="P36" s="2"/>
      <c r="Q36" s="17"/>
    </row>
    <row r="37" spans="1:17" customFormat="1">
      <c r="A37" s="2"/>
      <c r="B37" s="2"/>
      <c r="C37" s="2"/>
      <c r="D37" s="440"/>
      <c r="E37" s="8" t="s">
        <v>83</v>
      </c>
      <c r="F37" s="438"/>
      <c r="G37" s="438"/>
      <c r="L37" s="441"/>
      <c r="M37" s="8" t="s">
        <v>83</v>
      </c>
      <c r="N37" s="438"/>
      <c r="O37" s="438"/>
      <c r="P37" s="2"/>
      <c r="Q37" s="17"/>
    </row>
    <row r="38" spans="1:17" customFormat="1">
      <c r="A38" s="2"/>
      <c r="B38" s="2"/>
      <c r="C38" s="2"/>
      <c r="D38" s="440"/>
      <c r="E38" s="8" t="s">
        <v>84</v>
      </c>
      <c r="F38" s="438" t="s">
        <v>535</v>
      </c>
      <c r="G38" s="438"/>
      <c r="L38" s="441"/>
      <c r="M38" s="8" t="s">
        <v>84</v>
      </c>
      <c r="N38" s="438" t="s">
        <v>535</v>
      </c>
      <c r="O38" s="438"/>
      <c r="P38" s="2"/>
      <c r="Q38" s="17"/>
    </row>
    <row r="39" spans="1:17">
      <c r="A39" s="9"/>
      <c r="B39" s="439"/>
      <c r="C39" s="43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1"/>
    </row>
  </sheetData>
  <mergeCells count="19">
    <mergeCell ref="B39:C39"/>
    <mergeCell ref="A35:B35"/>
    <mergeCell ref="D36:D38"/>
    <mergeCell ref="F36:G36"/>
    <mergeCell ref="L36:L38"/>
    <mergeCell ref="N36:O36"/>
    <mergeCell ref="F37:G37"/>
    <mergeCell ref="N37:O37"/>
    <mergeCell ref="F38:G38"/>
    <mergeCell ref="N38:O38"/>
    <mergeCell ref="B2:Q2"/>
    <mergeCell ref="B3:Q3"/>
    <mergeCell ref="A4:A5"/>
    <mergeCell ref="B4:B6"/>
    <mergeCell ref="C4:C6"/>
    <mergeCell ref="D4:D6"/>
    <mergeCell ref="E4:E5"/>
    <mergeCell ref="F4:F6"/>
    <mergeCell ref="G4:Q4"/>
  </mergeCells>
  <pageMargins left="0.7" right="0.7" top="0.75" bottom="0.75" header="0.3" footer="0.3"/>
  <pageSetup scale="63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/>
  </sheetPr>
  <dimension ref="A1:Q57"/>
  <sheetViews>
    <sheetView zoomScaleSheetLayoutView="124" workbookViewId="0">
      <pane xSplit="6" ySplit="4" topLeftCell="G5" activePane="bottomRight" state="frozen"/>
      <selection activeCell="I50" sqref="I50"/>
      <selection pane="topRight" activeCell="I50" sqref="I50"/>
      <selection pane="bottomLeft" activeCell="I50" sqref="I50"/>
      <selection pane="bottomRight" activeCell="G1" sqref="B1:Q52"/>
    </sheetView>
  </sheetViews>
  <sheetFormatPr defaultColWidth="10.42578125" defaultRowHeight="15"/>
  <cols>
    <col min="1" max="1" width="0.140625" style="12" customWidth="1"/>
    <col min="2" max="2" width="10.28515625" style="12" customWidth="1"/>
    <col min="3" max="3" width="10.42578125" style="12" customWidth="1"/>
    <col min="4" max="4" width="19.5703125" style="20" customWidth="1"/>
    <col min="5" max="5" width="10" style="12" customWidth="1"/>
    <col min="6" max="6" width="15.5703125" style="12" customWidth="1"/>
    <col min="7" max="12" width="18.42578125" style="12" customWidth="1"/>
    <col min="13" max="13" width="10.28515625" style="12" customWidth="1"/>
    <col min="14" max="16" width="18.42578125" style="12" customWidth="1"/>
    <col min="17" max="17" width="18.42578125" style="18" customWidth="1"/>
    <col min="18" max="16384" width="10.42578125" style="12"/>
  </cols>
  <sheetData>
    <row r="1" spans="1:17">
      <c r="A1" s="9"/>
      <c r="B1" s="224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225"/>
    </row>
    <row r="2" spans="1:17">
      <c r="A2" s="9"/>
      <c r="B2" s="431" t="s">
        <v>124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</row>
    <row r="3" spans="1:17" ht="15.75" thickBot="1">
      <c r="A3" s="9"/>
      <c r="B3" s="432" t="s">
        <v>125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</row>
    <row r="4" spans="1:17" ht="27" thickTop="1" thickBot="1">
      <c r="A4" s="10"/>
      <c r="B4" s="226" t="s">
        <v>126</v>
      </c>
      <c r="C4" s="227" t="s">
        <v>127</v>
      </c>
      <c r="D4" s="227" t="s">
        <v>128</v>
      </c>
      <c r="E4" s="227" t="s">
        <v>129</v>
      </c>
      <c r="F4" s="227" t="s">
        <v>130</v>
      </c>
      <c r="G4" s="228" t="s">
        <v>131</v>
      </c>
      <c r="H4" s="228" t="s">
        <v>132</v>
      </c>
      <c r="I4" s="228" t="s">
        <v>133</v>
      </c>
      <c r="J4" s="228" t="s">
        <v>134</v>
      </c>
      <c r="K4" s="228" t="s">
        <v>135</v>
      </c>
      <c r="L4" s="228" t="s">
        <v>136</v>
      </c>
      <c r="M4" s="228" t="s">
        <v>137</v>
      </c>
      <c r="N4" s="228" t="s">
        <v>138</v>
      </c>
      <c r="O4" s="228" t="s">
        <v>139</v>
      </c>
      <c r="P4" s="228" t="s">
        <v>140</v>
      </c>
      <c r="Q4" s="229" t="s">
        <v>91</v>
      </c>
    </row>
    <row r="5" spans="1:17" ht="38.25">
      <c r="A5" s="9"/>
      <c r="B5" s="230" t="s">
        <v>6</v>
      </c>
      <c r="C5" s="231" t="s">
        <v>33</v>
      </c>
      <c r="D5" s="232" t="s">
        <v>34</v>
      </c>
      <c r="E5" s="231">
        <v>2026</v>
      </c>
      <c r="F5" s="233" t="s">
        <v>105</v>
      </c>
      <c r="G5" s="234">
        <v>0</v>
      </c>
      <c r="H5" s="234">
        <v>0</v>
      </c>
      <c r="I5" s="234">
        <v>0</v>
      </c>
      <c r="J5" s="234">
        <v>239655000</v>
      </c>
      <c r="K5" s="234">
        <v>43025000</v>
      </c>
      <c r="L5" s="234">
        <v>134333000</v>
      </c>
      <c r="M5" s="235">
        <v>0</v>
      </c>
      <c r="N5" s="234">
        <v>0</v>
      </c>
      <c r="O5" s="234">
        <v>20000000</v>
      </c>
      <c r="P5" s="234">
        <v>0</v>
      </c>
      <c r="Q5" s="236">
        <f>SUM(G5:P5)</f>
        <v>437013000</v>
      </c>
    </row>
    <row r="6" spans="1:17" ht="38.25">
      <c r="A6" s="9"/>
      <c r="B6" s="230" t="s">
        <v>6</v>
      </c>
      <c r="C6" s="231" t="s">
        <v>33</v>
      </c>
      <c r="D6" s="232" t="s">
        <v>34</v>
      </c>
      <c r="E6" s="231">
        <v>2026</v>
      </c>
      <c r="F6" s="233" t="s">
        <v>106</v>
      </c>
      <c r="G6" s="237">
        <v>0</v>
      </c>
      <c r="H6" s="237">
        <v>89200000</v>
      </c>
      <c r="I6" s="237">
        <v>0</v>
      </c>
      <c r="J6" s="237">
        <v>239655000</v>
      </c>
      <c r="K6" s="237">
        <v>43025000</v>
      </c>
      <c r="L6" s="237">
        <v>134333000</v>
      </c>
      <c r="M6" s="238">
        <v>0</v>
      </c>
      <c r="N6" s="237">
        <v>0</v>
      </c>
      <c r="O6" s="237">
        <v>20000000</v>
      </c>
      <c r="P6" s="237">
        <v>2852000</v>
      </c>
      <c r="Q6" s="236">
        <f>SUM(G6:P6)</f>
        <v>529065000</v>
      </c>
    </row>
    <row r="7" spans="1:17" ht="38.25">
      <c r="A7" s="9"/>
      <c r="B7" s="230" t="s">
        <v>6</v>
      </c>
      <c r="C7" s="231" t="s">
        <v>33</v>
      </c>
      <c r="D7" s="232" t="s">
        <v>34</v>
      </c>
      <c r="E7" s="231">
        <v>2026</v>
      </c>
      <c r="F7" s="233" t="s">
        <v>141</v>
      </c>
      <c r="G7" s="237">
        <v>0</v>
      </c>
      <c r="H7" s="237">
        <v>84800</v>
      </c>
      <c r="I7" s="237">
        <v>0</v>
      </c>
      <c r="J7" s="237">
        <v>80725718</v>
      </c>
      <c r="K7" s="237">
        <v>12842059</v>
      </c>
      <c r="L7" s="239">
        <v>22221695.129999999</v>
      </c>
      <c r="M7" s="238">
        <v>0</v>
      </c>
      <c r="N7" s="237">
        <v>0</v>
      </c>
      <c r="O7" s="237">
        <v>6871805</v>
      </c>
      <c r="P7" s="237">
        <v>1474552.09</v>
      </c>
      <c r="Q7" s="236">
        <f>SUM(G7:P7)</f>
        <v>124220629.22</v>
      </c>
    </row>
    <row r="8" spans="1:17" ht="38.25">
      <c r="A8" s="9"/>
      <c r="B8" s="230" t="s">
        <v>6</v>
      </c>
      <c r="C8" s="231" t="s">
        <v>33</v>
      </c>
      <c r="D8" s="232" t="s">
        <v>34</v>
      </c>
      <c r="E8" s="231">
        <v>2026</v>
      </c>
      <c r="F8" s="233" t="s">
        <v>108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9">
        <v>9494535.3300000001</v>
      </c>
      <c r="M8" s="238">
        <v>0</v>
      </c>
      <c r="N8" s="237">
        <v>0</v>
      </c>
      <c r="O8" s="237">
        <v>0</v>
      </c>
      <c r="P8" s="237">
        <v>0</v>
      </c>
      <c r="Q8" s="236">
        <f>SUM(G8:P8)</f>
        <v>9494535.3300000001</v>
      </c>
    </row>
    <row r="9" spans="1:17" ht="25.5">
      <c r="A9" s="9"/>
      <c r="B9" s="230" t="s">
        <v>6</v>
      </c>
      <c r="C9" s="231"/>
      <c r="D9" s="232" t="s">
        <v>117</v>
      </c>
      <c r="E9" s="231">
        <v>2026</v>
      </c>
      <c r="F9" s="233"/>
      <c r="G9" s="237">
        <f>G6-G7</f>
        <v>0</v>
      </c>
      <c r="H9" s="237">
        <f>H6-H7</f>
        <v>89115200</v>
      </c>
      <c r="I9" s="237">
        <f>I6-I7</f>
        <v>0</v>
      </c>
      <c r="J9" s="237">
        <f t="shared" ref="J9:Q9" si="0">J6-J7</f>
        <v>158929282</v>
      </c>
      <c r="K9" s="237">
        <f t="shared" si="0"/>
        <v>30182941</v>
      </c>
      <c r="L9" s="237">
        <f t="shared" si="0"/>
        <v>112111304.87</v>
      </c>
      <c r="M9" s="237">
        <f t="shared" si="0"/>
        <v>0</v>
      </c>
      <c r="N9" s="237">
        <f t="shared" si="0"/>
        <v>0</v>
      </c>
      <c r="O9" s="237">
        <f t="shared" si="0"/>
        <v>13128195</v>
      </c>
      <c r="P9" s="237">
        <f t="shared" si="0"/>
        <v>1377447.91</v>
      </c>
      <c r="Q9" s="236">
        <f t="shared" si="0"/>
        <v>404844370.77999997</v>
      </c>
    </row>
    <row r="10" spans="1:17">
      <c r="A10" s="9"/>
      <c r="B10" s="230" t="s">
        <v>6</v>
      </c>
      <c r="C10" s="231"/>
      <c r="D10" s="232" t="s">
        <v>118</v>
      </c>
      <c r="E10" s="231">
        <v>2026</v>
      </c>
      <c r="F10" s="233"/>
      <c r="G10" s="237" t="e">
        <f t="shared" ref="G10:L10" si="1">100*G7/G6</f>
        <v>#DIV/0!</v>
      </c>
      <c r="H10" s="237">
        <f t="shared" si="1"/>
        <v>9.5067264573991034E-2</v>
      </c>
      <c r="I10" s="237" t="e">
        <f t="shared" si="1"/>
        <v>#DIV/0!</v>
      </c>
      <c r="J10" s="237">
        <f t="shared" si="1"/>
        <v>33.684136779954521</v>
      </c>
      <c r="K10" s="237">
        <f t="shared" si="1"/>
        <v>29.847900058105754</v>
      </c>
      <c r="L10" s="237">
        <f t="shared" si="1"/>
        <v>16.542245859170865</v>
      </c>
      <c r="M10" s="237">
        <v>0</v>
      </c>
      <c r="N10" s="237">
        <v>0</v>
      </c>
      <c r="O10" s="237">
        <f>100*O7/O6</f>
        <v>34.359025000000003</v>
      </c>
      <c r="P10" s="237">
        <f>100*P7/P6</f>
        <v>51.702387447405329</v>
      </c>
      <c r="Q10" s="236">
        <f>100*Q7/Q6</f>
        <v>23.47927555593358</v>
      </c>
    </row>
    <row r="11" spans="1:17" ht="25.5">
      <c r="A11" s="9"/>
      <c r="B11" s="230" t="s">
        <v>6</v>
      </c>
      <c r="C11" s="231" t="s">
        <v>35</v>
      </c>
      <c r="D11" s="232" t="s">
        <v>36</v>
      </c>
      <c r="E11" s="231">
        <v>2026</v>
      </c>
      <c r="F11" s="233" t="s">
        <v>105</v>
      </c>
      <c r="G11" s="237">
        <v>0</v>
      </c>
      <c r="H11" s="237">
        <v>0</v>
      </c>
      <c r="I11" s="237">
        <v>0</v>
      </c>
      <c r="J11" s="237">
        <v>30800000</v>
      </c>
      <c r="K11" s="237">
        <v>5532000</v>
      </c>
      <c r="L11" s="237">
        <v>9519000</v>
      </c>
      <c r="M11" s="238">
        <v>0</v>
      </c>
      <c r="N11" s="237">
        <v>0</v>
      </c>
      <c r="O11" s="237">
        <v>3000000</v>
      </c>
      <c r="P11" s="237">
        <v>1500000000</v>
      </c>
      <c r="Q11" s="236">
        <f>SUM(G11:P11)</f>
        <v>1548851000</v>
      </c>
    </row>
    <row r="12" spans="1:17" ht="25.5">
      <c r="A12" s="9"/>
      <c r="B12" s="230" t="s">
        <v>6</v>
      </c>
      <c r="C12" s="231" t="s">
        <v>35</v>
      </c>
      <c r="D12" s="232" t="s">
        <v>36</v>
      </c>
      <c r="E12" s="231">
        <v>2026</v>
      </c>
      <c r="F12" s="233" t="s">
        <v>106</v>
      </c>
      <c r="G12" s="237">
        <v>0</v>
      </c>
      <c r="H12" s="237">
        <v>0</v>
      </c>
      <c r="I12" s="237">
        <v>0</v>
      </c>
      <c r="J12" s="237">
        <v>30800000</v>
      </c>
      <c r="K12" s="237">
        <v>5532000</v>
      </c>
      <c r="L12" s="237">
        <v>9519000</v>
      </c>
      <c r="M12" s="238">
        <v>0</v>
      </c>
      <c r="N12" s="237">
        <v>0</v>
      </c>
      <c r="O12" s="237">
        <v>3000000</v>
      </c>
      <c r="P12" s="237">
        <v>1500050000</v>
      </c>
      <c r="Q12" s="236">
        <f>SUM(G12:P12)</f>
        <v>1548901000</v>
      </c>
    </row>
    <row r="13" spans="1:17" ht="25.5">
      <c r="A13" s="9"/>
      <c r="B13" s="230" t="s">
        <v>6</v>
      </c>
      <c r="C13" s="231" t="s">
        <v>35</v>
      </c>
      <c r="D13" s="232" t="s">
        <v>36</v>
      </c>
      <c r="E13" s="231">
        <v>2026</v>
      </c>
      <c r="F13" s="233" t="s">
        <v>141</v>
      </c>
      <c r="G13" s="237">
        <v>0</v>
      </c>
      <c r="H13" s="237">
        <v>0</v>
      </c>
      <c r="I13" s="237">
        <v>0</v>
      </c>
      <c r="J13" s="237">
        <v>10150213</v>
      </c>
      <c r="K13" s="237">
        <v>1644771</v>
      </c>
      <c r="L13" s="237">
        <v>2887408</v>
      </c>
      <c r="M13" s="238">
        <v>0</v>
      </c>
      <c r="N13" s="237">
        <v>0</v>
      </c>
      <c r="O13" s="237">
        <v>0</v>
      </c>
      <c r="P13" s="237">
        <v>514876728.94999999</v>
      </c>
      <c r="Q13" s="236">
        <f>SUM(G13:P13)</f>
        <v>529559120.94999999</v>
      </c>
    </row>
    <row r="14" spans="1:17" ht="25.5">
      <c r="A14" s="9"/>
      <c r="B14" s="230" t="s">
        <v>6</v>
      </c>
      <c r="C14" s="231" t="s">
        <v>35</v>
      </c>
      <c r="D14" s="232" t="s">
        <v>36</v>
      </c>
      <c r="E14" s="231">
        <v>2026</v>
      </c>
      <c r="F14" s="233" t="s">
        <v>108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8">
        <v>0</v>
      </c>
      <c r="N14" s="237">
        <v>0</v>
      </c>
      <c r="O14" s="237">
        <v>0</v>
      </c>
      <c r="P14" s="237">
        <v>0</v>
      </c>
      <c r="Q14" s="236">
        <f>SUM(G14:P14)</f>
        <v>0</v>
      </c>
    </row>
    <row r="15" spans="1:17" ht="25.5">
      <c r="A15" s="9"/>
      <c r="B15" s="230" t="s">
        <v>6</v>
      </c>
      <c r="C15" s="231"/>
      <c r="D15" s="232" t="s">
        <v>117</v>
      </c>
      <c r="E15" s="231">
        <v>2026</v>
      </c>
      <c r="F15" s="233"/>
      <c r="G15" s="237">
        <f>G12-G13</f>
        <v>0</v>
      </c>
      <c r="H15" s="237">
        <f>H12-H13</f>
        <v>0</v>
      </c>
      <c r="I15" s="237">
        <f>I12-I13</f>
        <v>0</v>
      </c>
      <c r="J15" s="237">
        <f t="shared" ref="J15:Q15" si="2">J12-J13</f>
        <v>20649787</v>
      </c>
      <c r="K15" s="237">
        <f t="shared" si="2"/>
        <v>3887229</v>
      </c>
      <c r="L15" s="237">
        <f t="shared" si="2"/>
        <v>6631592</v>
      </c>
      <c r="M15" s="237">
        <f t="shared" si="2"/>
        <v>0</v>
      </c>
      <c r="N15" s="237">
        <f t="shared" si="2"/>
        <v>0</v>
      </c>
      <c r="O15" s="237">
        <f t="shared" si="2"/>
        <v>3000000</v>
      </c>
      <c r="P15" s="237">
        <f t="shared" si="2"/>
        <v>985173271.04999995</v>
      </c>
      <c r="Q15" s="236">
        <f t="shared" si="2"/>
        <v>1019341879.05</v>
      </c>
    </row>
    <row r="16" spans="1:17">
      <c r="A16" s="9"/>
      <c r="B16" s="230" t="s">
        <v>6</v>
      </c>
      <c r="C16" s="231"/>
      <c r="D16" s="232" t="s">
        <v>118</v>
      </c>
      <c r="E16" s="231">
        <v>2026</v>
      </c>
      <c r="F16" s="233"/>
      <c r="G16" s="237">
        <v>0</v>
      </c>
      <c r="H16" s="237">
        <v>0</v>
      </c>
      <c r="I16" s="237">
        <v>0</v>
      </c>
      <c r="J16" s="237">
        <f>100*J13/J12</f>
        <v>32.955237012987013</v>
      </c>
      <c r="K16" s="237">
        <f t="shared" ref="K16:Q16" si="3">100*K13/K12</f>
        <v>29.731941431670283</v>
      </c>
      <c r="L16" s="237">
        <f t="shared" si="3"/>
        <v>30.333102216619391</v>
      </c>
      <c r="M16" s="237">
        <v>0</v>
      </c>
      <c r="N16" s="237" t="e">
        <f t="shared" si="3"/>
        <v>#DIV/0!</v>
      </c>
      <c r="O16" s="237">
        <v>0</v>
      </c>
      <c r="P16" s="237">
        <f>100*P13/P12</f>
        <v>34.323971130962299</v>
      </c>
      <c r="Q16" s="236">
        <f t="shared" si="3"/>
        <v>34.189345926563412</v>
      </c>
    </row>
    <row r="17" spans="1:17" ht="25.5">
      <c r="A17" s="9"/>
      <c r="B17" s="230" t="s">
        <v>6</v>
      </c>
      <c r="C17" s="231"/>
      <c r="D17" s="232" t="s">
        <v>142</v>
      </c>
      <c r="E17" s="231">
        <v>2026</v>
      </c>
      <c r="F17" s="233" t="s">
        <v>141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237">
        <v>0</v>
      </c>
      <c r="M17" s="238">
        <v>0</v>
      </c>
      <c r="N17" s="237">
        <v>4829000</v>
      </c>
      <c r="O17" s="237">
        <v>0</v>
      </c>
      <c r="P17" s="237">
        <v>0</v>
      </c>
      <c r="Q17" s="236">
        <f>SUM(G17:P17)</f>
        <v>4829000</v>
      </c>
    </row>
    <row r="18" spans="1:17" ht="25.5">
      <c r="A18" s="9"/>
      <c r="B18" s="230" t="s">
        <v>6</v>
      </c>
      <c r="C18" s="231" t="s">
        <v>37</v>
      </c>
      <c r="D18" s="232" t="s">
        <v>38</v>
      </c>
      <c r="E18" s="231">
        <v>2026</v>
      </c>
      <c r="F18" s="233" t="s">
        <v>105</v>
      </c>
      <c r="G18" s="237">
        <v>0</v>
      </c>
      <c r="H18" s="237">
        <v>158000000</v>
      </c>
      <c r="I18" s="237">
        <v>0</v>
      </c>
      <c r="J18" s="237">
        <v>100955000</v>
      </c>
      <c r="K18" s="237">
        <v>18090000</v>
      </c>
      <c r="L18" s="237">
        <v>44000000</v>
      </c>
      <c r="M18" s="238">
        <v>0</v>
      </c>
      <c r="N18" s="237">
        <v>3610880000</v>
      </c>
      <c r="O18" s="237">
        <v>0</v>
      </c>
      <c r="P18" s="237">
        <v>0</v>
      </c>
      <c r="Q18" s="236">
        <f>SUM(G18:P18)</f>
        <v>3931925000</v>
      </c>
    </row>
    <row r="19" spans="1:17" ht="25.5">
      <c r="A19" s="9"/>
      <c r="B19" s="230" t="s">
        <v>6</v>
      </c>
      <c r="C19" s="231" t="s">
        <v>37</v>
      </c>
      <c r="D19" s="232" t="s">
        <v>38</v>
      </c>
      <c r="E19" s="231">
        <v>2026</v>
      </c>
      <c r="F19" s="233" t="s">
        <v>106</v>
      </c>
      <c r="G19" s="237">
        <v>10000000</v>
      </c>
      <c r="H19" s="237">
        <v>478253000</v>
      </c>
      <c r="I19" s="237">
        <v>0</v>
      </c>
      <c r="J19" s="237">
        <v>100955000</v>
      </c>
      <c r="K19" s="237">
        <v>18090000</v>
      </c>
      <c r="L19" s="237">
        <v>44000000</v>
      </c>
      <c r="M19" s="238">
        <v>0</v>
      </c>
      <c r="N19" s="237">
        <v>3610880000</v>
      </c>
      <c r="O19" s="237">
        <v>0</v>
      </c>
      <c r="P19" s="237">
        <v>760000</v>
      </c>
      <c r="Q19" s="236">
        <f>SUM(G19:P19)</f>
        <v>4262938000</v>
      </c>
    </row>
    <row r="20" spans="1:17" ht="25.5">
      <c r="A20" s="9"/>
      <c r="B20" s="230" t="s">
        <v>6</v>
      </c>
      <c r="C20" s="231" t="s">
        <v>37</v>
      </c>
      <c r="D20" s="232" t="s">
        <v>38</v>
      </c>
      <c r="E20" s="231">
        <v>2026</v>
      </c>
      <c r="F20" s="233" t="s">
        <v>141</v>
      </c>
      <c r="G20" s="240"/>
      <c r="H20" s="240"/>
      <c r="I20" s="237">
        <v>0</v>
      </c>
      <c r="J20" s="237">
        <v>32618203</v>
      </c>
      <c r="K20" s="237">
        <v>5366988</v>
      </c>
      <c r="L20" s="237">
        <v>3760276</v>
      </c>
      <c r="M20" s="238">
        <v>0</v>
      </c>
      <c r="N20" s="237">
        <v>1202914000</v>
      </c>
      <c r="O20" s="237">
        <v>0</v>
      </c>
      <c r="P20" s="237">
        <v>98328</v>
      </c>
      <c r="Q20" s="236">
        <f>SUM(G20:P20)</f>
        <v>1244757795</v>
      </c>
    </row>
    <row r="21" spans="1:17" ht="25.5">
      <c r="A21" s="9"/>
      <c r="B21" s="230" t="s">
        <v>6</v>
      </c>
      <c r="C21" s="231" t="s">
        <v>37</v>
      </c>
      <c r="D21" s="232" t="s">
        <v>38</v>
      </c>
      <c r="E21" s="231">
        <v>2026</v>
      </c>
      <c r="F21" s="233" t="s">
        <v>108</v>
      </c>
      <c r="G21" s="237">
        <v>0</v>
      </c>
      <c r="H21" s="237">
        <v>0</v>
      </c>
      <c r="I21" s="237">
        <v>0</v>
      </c>
      <c r="J21" s="237">
        <v>0</v>
      </c>
      <c r="K21" s="237">
        <v>0</v>
      </c>
      <c r="L21" s="237">
        <v>11414</v>
      </c>
      <c r="M21" s="238">
        <v>0</v>
      </c>
      <c r="N21" s="237">
        <v>0</v>
      </c>
      <c r="O21" s="237">
        <v>0</v>
      </c>
      <c r="P21" s="237">
        <v>0</v>
      </c>
      <c r="Q21" s="236">
        <f>SUM(G21:P21)</f>
        <v>11414</v>
      </c>
    </row>
    <row r="22" spans="1:17" ht="25.5">
      <c r="A22" s="9"/>
      <c r="B22" s="230" t="s">
        <v>6</v>
      </c>
      <c r="C22" s="231"/>
      <c r="D22" s="232" t="s">
        <v>117</v>
      </c>
      <c r="E22" s="231">
        <v>2026</v>
      </c>
      <c r="F22" s="233"/>
      <c r="G22" s="237">
        <f>G19-G20</f>
        <v>10000000</v>
      </c>
      <c r="H22" s="237">
        <f>H19-H20</f>
        <v>478253000</v>
      </c>
      <c r="I22" s="237">
        <f>I19-I20</f>
        <v>0</v>
      </c>
      <c r="J22" s="237">
        <f t="shared" ref="J22:Q22" si="4">J19-J20</f>
        <v>68336797</v>
      </c>
      <c r="K22" s="237">
        <f t="shared" si="4"/>
        <v>12723012</v>
      </c>
      <c r="L22" s="237">
        <f t="shared" si="4"/>
        <v>40239724</v>
      </c>
      <c r="M22" s="237">
        <f t="shared" si="4"/>
        <v>0</v>
      </c>
      <c r="N22" s="237">
        <f t="shared" si="4"/>
        <v>2407966000</v>
      </c>
      <c r="O22" s="237">
        <f t="shared" si="4"/>
        <v>0</v>
      </c>
      <c r="P22" s="237">
        <f t="shared" si="4"/>
        <v>661672</v>
      </c>
      <c r="Q22" s="236">
        <f t="shared" si="4"/>
        <v>3018180205</v>
      </c>
    </row>
    <row r="23" spans="1:17">
      <c r="A23" s="9"/>
      <c r="B23" s="230" t="s">
        <v>6</v>
      </c>
      <c r="C23" s="231"/>
      <c r="D23" s="232" t="s">
        <v>118</v>
      </c>
      <c r="E23" s="231">
        <v>2026</v>
      </c>
      <c r="F23" s="233"/>
      <c r="G23" s="237">
        <f>100*G20/G19</f>
        <v>0</v>
      </c>
      <c r="H23" s="237">
        <f t="shared" ref="H23:Q23" si="5">100*H20/H19</f>
        <v>0</v>
      </c>
      <c r="I23" s="237" t="e">
        <f>100*I20/I19</f>
        <v>#DIV/0!</v>
      </c>
      <c r="J23" s="237">
        <f t="shared" si="5"/>
        <v>32.309645881828537</v>
      </c>
      <c r="K23" s="237">
        <f t="shared" si="5"/>
        <v>29.668258706467661</v>
      </c>
      <c r="L23" s="237">
        <f t="shared" si="5"/>
        <v>8.5460818181818183</v>
      </c>
      <c r="M23" s="237">
        <v>0</v>
      </c>
      <c r="N23" s="237">
        <f t="shared" si="5"/>
        <v>33.313596685572492</v>
      </c>
      <c r="O23" s="237">
        <v>0</v>
      </c>
      <c r="P23" s="237">
        <f t="shared" si="5"/>
        <v>12.937894736842106</v>
      </c>
      <c r="Q23" s="236">
        <f t="shared" si="5"/>
        <v>29.199528470740134</v>
      </c>
    </row>
    <row r="24" spans="1:17" ht="25.5">
      <c r="A24" s="9"/>
      <c r="B24" s="230" t="s">
        <v>6</v>
      </c>
      <c r="C24" s="231"/>
      <c r="D24" s="232" t="s">
        <v>142</v>
      </c>
      <c r="E24" s="231">
        <v>2026</v>
      </c>
      <c r="F24" s="233" t="s">
        <v>141</v>
      </c>
      <c r="G24" s="237">
        <v>0</v>
      </c>
      <c r="H24" s="237">
        <v>0</v>
      </c>
      <c r="I24" s="237">
        <v>0</v>
      </c>
      <c r="J24" s="237">
        <v>0</v>
      </c>
      <c r="K24" s="237">
        <v>0</v>
      </c>
      <c r="L24" s="240"/>
      <c r="M24" s="238">
        <v>0</v>
      </c>
      <c r="N24" s="237">
        <v>0</v>
      </c>
      <c r="O24" s="237">
        <v>0</v>
      </c>
      <c r="P24" s="237">
        <v>0</v>
      </c>
      <c r="Q24" s="236">
        <f>SUM(G24:P24)</f>
        <v>0</v>
      </c>
    </row>
    <row r="25" spans="1:17" ht="25.5">
      <c r="A25" s="9"/>
      <c r="B25" s="230" t="s">
        <v>6</v>
      </c>
      <c r="C25" s="231" t="s">
        <v>39</v>
      </c>
      <c r="D25" s="232" t="s">
        <v>40</v>
      </c>
      <c r="E25" s="231">
        <v>2026</v>
      </c>
      <c r="F25" s="233" t="s">
        <v>105</v>
      </c>
      <c r="G25" s="237">
        <v>0</v>
      </c>
      <c r="H25" s="237">
        <v>547500000</v>
      </c>
      <c r="I25" s="237">
        <v>0</v>
      </c>
      <c r="J25" s="237">
        <v>15704240000</v>
      </c>
      <c r="K25" s="237">
        <v>2625310000</v>
      </c>
      <c r="L25" s="237">
        <v>11037972000</v>
      </c>
      <c r="M25" s="238">
        <v>0</v>
      </c>
      <c r="N25" s="237">
        <v>10668712000</v>
      </c>
      <c r="O25" s="237">
        <v>0</v>
      </c>
      <c r="P25" s="237">
        <v>205000</v>
      </c>
      <c r="Q25" s="236">
        <f>SUM(G25:P25)</f>
        <v>40583939000</v>
      </c>
    </row>
    <row r="26" spans="1:17" ht="25.5">
      <c r="A26" s="9"/>
      <c r="B26" s="230" t="s">
        <v>6</v>
      </c>
      <c r="C26" s="231" t="s">
        <v>39</v>
      </c>
      <c r="D26" s="232" t="s">
        <v>40</v>
      </c>
      <c r="E26" s="231">
        <v>2026</v>
      </c>
      <c r="F26" s="233" t="s">
        <v>106</v>
      </c>
      <c r="G26" s="237">
        <v>0</v>
      </c>
      <c r="H26" s="239">
        <v>3253360000</v>
      </c>
      <c r="I26" s="237">
        <v>200000000</v>
      </c>
      <c r="J26" s="237">
        <v>15897061889</v>
      </c>
      <c r="K26" s="237">
        <v>2662130000</v>
      </c>
      <c r="L26" s="237">
        <v>14060874000</v>
      </c>
      <c r="M26" s="238">
        <v>0</v>
      </c>
      <c r="N26" s="237">
        <v>7397090000</v>
      </c>
      <c r="O26" s="237">
        <v>0</v>
      </c>
      <c r="P26" s="237">
        <v>20515111</v>
      </c>
      <c r="Q26" s="236">
        <f>SUM(G26:P26)</f>
        <v>43491031000</v>
      </c>
    </row>
    <row r="27" spans="1:17" ht="25.5">
      <c r="A27" s="9"/>
      <c r="B27" s="230" t="s">
        <v>6</v>
      </c>
      <c r="C27" s="231" t="s">
        <v>39</v>
      </c>
      <c r="D27" s="232" t="s">
        <v>40</v>
      </c>
      <c r="E27" s="231">
        <v>2026</v>
      </c>
      <c r="F27" s="233" t="s">
        <v>141</v>
      </c>
      <c r="G27" s="239">
        <v>3392730</v>
      </c>
      <c r="H27" s="239">
        <v>280415509.80000001</v>
      </c>
      <c r="I27" s="237">
        <v>200000000</v>
      </c>
      <c r="J27" s="237">
        <v>5370581061.8000002</v>
      </c>
      <c r="K27" s="237">
        <v>880761462</v>
      </c>
      <c r="L27" s="239">
        <v>2926657600.7800007</v>
      </c>
      <c r="M27" s="238">
        <v>0</v>
      </c>
      <c r="N27" s="237">
        <v>2599010000</v>
      </c>
      <c r="O27" s="237">
        <v>0</v>
      </c>
      <c r="P27" s="237">
        <v>7281346</v>
      </c>
      <c r="Q27" s="236">
        <f>SUM(G27:P27)</f>
        <v>12268099710.380001</v>
      </c>
    </row>
    <row r="28" spans="1:17" ht="25.5">
      <c r="A28" s="9"/>
      <c r="B28" s="230" t="s">
        <v>6</v>
      </c>
      <c r="C28" s="231" t="s">
        <v>39</v>
      </c>
      <c r="D28" s="232" t="s">
        <v>40</v>
      </c>
      <c r="E28" s="231">
        <v>2026</v>
      </c>
      <c r="F28" s="233" t="s">
        <v>108</v>
      </c>
      <c r="G28" s="237">
        <v>0</v>
      </c>
      <c r="H28" s="239">
        <v>561319330.96000004</v>
      </c>
      <c r="I28" s="237">
        <v>0</v>
      </c>
      <c r="J28" s="237">
        <v>0</v>
      </c>
      <c r="K28" s="237">
        <v>0</v>
      </c>
      <c r="L28" s="239">
        <v>4746263615.6599998</v>
      </c>
      <c r="M28" s="238">
        <v>0</v>
      </c>
      <c r="N28" s="237">
        <v>0</v>
      </c>
      <c r="O28" s="237">
        <v>0</v>
      </c>
      <c r="P28" s="237">
        <v>0</v>
      </c>
      <c r="Q28" s="236">
        <f>SUM(G28:P28)</f>
        <v>5307582946.6199999</v>
      </c>
    </row>
    <row r="29" spans="1:17" ht="25.5">
      <c r="A29" s="9"/>
      <c r="B29" s="230" t="s">
        <v>6</v>
      </c>
      <c r="C29" s="231"/>
      <c r="D29" s="232" t="s">
        <v>117</v>
      </c>
      <c r="E29" s="231">
        <v>2026</v>
      </c>
      <c r="F29" s="233"/>
      <c r="G29" s="237">
        <f>G26-G27</f>
        <v>-3392730</v>
      </c>
      <c r="H29" s="237">
        <f>H26-H27</f>
        <v>2972944490.1999998</v>
      </c>
      <c r="I29" s="237">
        <f>I26-I27</f>
        <v>0</v>
      </c>
      <c r="J29" s="237">
        <f t="shared" ref="J29:Q29" si="6">J26-J27</f>
        <v>10526480827.200001</v>
      </c>
      <c r="K29" s="237">
        <f t="shared" si="6"/>
        <v>1781368538</v>
      </c>
      <c r="L29" s="237">
        <f t="shared" si="6"/>
        <v>11134216399.219999</v>
      </c>
      <c r="M29" s="237">
        <f t="shared" si="6"/>
        <v>0</v>
      </c>
      <c r="N29" s="237">
        <f t="shared" si="6"/>
        <v>4798080000</v>
      </c>
      <c r="O29" s="237">
        <f t="shared" si="6"/>
        <v>0</v>
      </c>
      <c r="P29" s="237">
        <f t="shared" si="6"/>
        <v>13233765</v>
      </c>
      <c r="Q29" s="236">
        <f t="shared" si="6"/>
        <v>31222931289.619999</v>
      </c>
    </row>
    <row r="30" spans="1:17">
      <c r="A30" s="9"/>
      <c r="B30" s="230" t="s">
        <v>6</v>
      </c>
      <c r="C30" s="231"/>
      <c r="D30" s="232" t="s">
        <v>118</v>
      </c>
      <c r="E30" s="231">
        <v>2026</v>
      </c>
      <c r="F30" s="233"/>
      <c r="G30" s="237" t="e">
        <f>100*G27/G26</f>
        <v>#DIV/0!</v>
      </c>
      <c r="H30" s="237">
        <f t="shared" ref="H30:Q30" si="7">100*H27/H26</f>
        <v>8.6192585450119257</v>
      </c>
      <c r="I30" s="237">
        <f>100*I27/I26</f>
        <v>100</v>
      </c>
      <c r="J30" s="237">
        <f t="shared" si="7"/>
        <v>33.783482125814601</v>
      </c>
      <c r="K30" s="237">
        <f t="shared" si="7"/>
        <v>33.084840409747081</v>
      </c>
      <c r="L30" s="237">
        <f t="shared" si="7"/>
        <v>20.814194059202869</v>
      </c>
      <c r="M30" s="237">
        <v>0</v>
      </c>
      <c r="N30" s="237">
        <f t="shared" si="7"/>
        <v>35.135573583666009</v>
      </c>
      <c r="O30" s="237">
        <v>0</v>
      </c>
      <c r="P30" s="237">
        <f t="shared" si="7"/>
        <v>35.492598602074345</v>
      </c>
      <c r="Q30" s="236">
        <f t="shared" si="7"/>
        <v>28.208344176480892</v>
      </c>
    </row>
    <row r="31" spans="1:17" ht="25.5">
      <c r="A31" s="9"/>
      <c r="B31" s="230" t="s">
        <v>6</v>
      </c>
      <c r="C31" s="231"/>
      <c r="D31" s="232" t="s">
        <v>142</v>
      </c>
      <c r="E31" s="231">
        <v>2026</v>
      </c>
      <c r="F31" s="233" t="s">
        <v>141</v>
      </c>
      <c r="G31" s="237">
        <v>2824515</v>
      </c>
      <c r="H31" s="237">
        <v>25220795</v>
      </c>
      <c r="I31" s="237">
        <v>0</v>
      </c>
      <c r="J31" s="237">
        <v>11815044</v>
      </c>
      <c r="K31" s="239">
        <v>1744243</v>
      </c>
      <c r="L31" s="237">
        <v>42522451.200000003</v>
      </c>
      <c r="M31" s="238">
        <v>0</v>
      </c>
      <c r="N31" s="237">
        <v>0</v>
      </c>
      <c r="O31" s="237">
        <v>0</v>
      </c>
      <c r="P31" s="237">
        <v>0</v>
      </c>
      <c r="Q31" s="236">
        <f>SUM(G31:P31)</f>
        <v>84127048.200000003</v>
      </c>
    </row>
    <row r="32" spans="1:17" ht="25.5">
      <c r="A32" s="9"/>
      <c r="B32" s="230" t="s">
        <v>6</v>
      </c>
      <c r="C32" s="231" t="s">
        <v>41</v>
      </c>
      <c r="D32" s="232" t="s">
        <v>42</v>
      </c>
      <c r="E32" s="231">
        <v>2026</v>
      </c>
      <c r="F32" s="233" t="s">
        <v>105</v>
      </c>
      <c r="G32" s="237">
        <v>0</v>
      </c>
      <c r="H32" s="237">
        <v>0</v>
      </c>
      <c r="I32" s="237">
        <v>0</v>
      </c>
      <c r="J32" s="237">
        <v>3201254000</v>
      </c>
      <c r="K32" s="237">
        <v>534484000</v>
      </c>
      <c r="L32" s="237">
        <v>699679000</v>
      </c>
      <c r="M32" s="238">
        <v>0</v>
      </c>
      <c r="N32" s="237">
        <v>0</v>
      </c>
      <c r="O32" s="237">
        <v>430370000</v>
      </c>
      <c r="P32" s="237">
        <v>0</v>
      </c>
      <c r="Q32" s="236">
        <f>SUM(G32:P32)</f>
        <v>4865787000</v>
      </c>
    </row>
    <row r="33" spans="1:17" ht="25.5">
      <c r="A33" s="9"/>
      <c r="B33" s="230" t="s">
        <v>6</v>
      </c>
      <c r="C33" s="231" t="s">
        <v>41</v>
      </c>
      <c r="D33" s="232" t="s">
        <v>42</v>
      </c>
      <c r="E33" s="231">
        <v>2026</v>
      </c>
      <c r="F33" s="233" t="s">
        <v>106</v>
      </c>
      <c r="G33" s="237">
        <v>0</v>
      </c>
      <c r="H33" s="237">
        <v>65908000.490000002</v>
      </c>
      <c r="I33" s="237">
        <v>0</v>
      </c>
      <c r="J33" s="237">
        <v>3201254000</v>
      </c>
      <c r="K33" s="237">
        <v>534484000</v>
      </c>
      <c r="L33" s="237">
        <v>699679000</v>
      </c>
      <c r="M33" s="238">
        <v>0</v>
      </c>
      <c r="N33" s="237">
        <v>0</v>
      </c>
      <c r="O33" s="237">
        <v>430370000</v>
      </c>
      <c r="P33" s="237">
        <v>7058000</v>
      </c>
      <c r="Q33" s="236">
        <f>SUM(G33:P33)</f>
        <v>4938753000.4899998</v>
      </c>
    </row>
    <row r="34" spans="1:17" ht="25.5">
      <c r="A34" s="9"/>
      <c r="B34" s="230" t="s">
        <v>6</v>
      </c>
      <c r="C34" s="231" t="s">
        <v>41</v>
      </c>
      <c r="D34" s="232" t="s">
        <v>42</v>
      </c>
      <c r="E34" s="231">
        <v>2026</v>
      </c>
      <c r="F34" s="233" t="s">
        <v>141</v>
      </c>
      <c r="G34" s="237">
        <v>0</v>
      </c>
      <c r="H34" s="237">
        <v>0</v>
      </c>
      <c r="I34" s="237">
        <v>0</v>
      </c>
      <c r="J34" s="237">
        <v>1015881837</v>
      </c>
      <c r="K34" s="237">
        <v>158177315</v>
      </c>
      <c r="L34" s="237">
        <v>141500165.88</v>
      </c>
      <c r="M34" s="238">
        <v>0</v>
      </c>
      <c r="N34" s="237">
        <v>0</v>
      </c>
      <c r="O34" s="237">
        <v>103345514.31</v>
      </c>
      <c r="P34" s="237">
        <v>1578760</v>
      </c>
      <c r="Q34" s="236">
        <f>SUM(G34:P34)</f>
        <v>1420483592.1900001</v>
      </c>
    </row>
    <row r="35" spans="1:17" ht="25.5">
      <c r="A35" s="9"/>
      <c r="B35" s="230" t="s">
        <v>6</v>
      </c>
      <c r="C35" s="231" t="s">
        <v>41</v>
      </c>
      <c r="D35" s="232" t="s">
        <v>42</v>
      </c>
      <c r="E35" s="231">
        <v>2026</v>
      </c>
      <c r="F35" s="233" t="s">
        <v>108</v>
      </c>
      <c r="G35" s="237">
        <v>0</v>
      </c>
      <c r="H35" s="237">
        <v>41886360</v>
      </c>
      <c r="I35" s="237">
        <v>0</v>
      </c>
      <c r="J35" s="237">
        <v>0</v>
      </c>
      <c r="K35" s="237">
        <v>0</v>
      </c>
      <c r="L35" s="237">
        <v>59357283.339999996</v>
      </c>
      <c r="M35" s="238">
        <v>0</v>
      </c>
      <c r="N35" s="237">
        <v>0</v>
      </c>
      <c r="O35" s="237">
        <v>0</v>
      </c>
      <c r="P35" s="237">
        <v>0</v>
      </c>
      <c r="Q35" s="236">
        <f>SUM(G35:P35)</f>
        <v>101243643.34</v>
      </c>
    </row>
    <row r="36" spans="1:17" ht="25.5">
      <c r="A36" s="9"/>
      <c r="B36" s="230" t="s">
        <v>6</v>
      </c>
      <c r="C36" s="231"/>
      <c r="D36" s="232" t="s">
        <v>117</v>
      </c>
      <c r="E36" s="231">
        <v>2026</v>
      </c>
      <c r="F36" s="233"/>
      <c r="G36" s="237">
        <f>G33-G34</f>
        <v>0</v>
      </c>
      <c r="H36" s="237">
        <f>H33-H34</f>
        <v>65908000.490000002</v>
      </c>
      <c r="I36" s="237">
        <v>0</v>
      </c>
      <c r="J36" s="237">
        <f t="shared" ref="J36:Q36" si="8">J33-J34</f>
        <v>2185372163</v>
      </c>
      <c r="K36" s="237">
        <f t="shared" si="8"/>
        <v>376306685</v>
      </c>
      <c r="L36" s="237">
        <f t="shared" si="8"/>
        <v>558178834.12</v>
      </c>
      <c r="M36" s="237">
        <f t="shared" si="8"/>
        <v>0</v>
      </c>
      <c r="N36" s="237">
        <f t="shared" si="8"/>
        <v>0</v>
      </c>
      <c r="O36" s="237">
        <f t="shared" si="8"/>
        <v>327024485.69</v>
      </c>
      <c r="P36" s="237">
        <f t="shared" si="8"/>
        <v>5479240</v>
      </c>
      <c r="Q36" s="236">
        <f t="shared" si="8"/>
        <v>3518269408.2999997</v>
      </c>
    </row>
    <row r="37" spans="1:17">
      <c r="A37" s="9"/>
      <c r="B37" s="230" t="s">
        <v>6</v>
      </c>
      <c r="C37" s="231"/>
      <c r="D37" s="232" t="s">
        <v>118</v>
      </c>
      <c r="E37" s="231">
        <v>2026</v>
      </c>
      <c r="F37" s="233"/>
      <c r="G37" s="237">
        <v>0</v>
      </c>
      <c r="H37" s="237">
        <f>100*H34/H33</f>
        <v>0</v>
      </c>
      <c r="I37" s="237">
        <v>0</v>
      </c>
      <c r="J37" s="237">
        <f t="shared" ref="J37:P37" si="9">100*J34/J33</f>
        <v>31.733871695279412</v>
      </c>
      <c r="K37" s="237">
        <f t="shared" si="9"/>
        <v>29.594396651723905</v>
      </c>
      <c r="L37" s="237">
        <f t="shared" si="9"/>
        <v>20.223583368944901</v>
      </c>
      <c r="M37" s="237">
        <v>0</v>
      </c>
      <c r="N37" s="237">
        <v>0</v>
      </c>
      <c r="O37" s="237">
        <f t="shared" si="9"/>
        <v>24.013178035179031</v>
      </c>
      <c r="P37" s="237">
        <f t="shared" si="9"/>
        <v>22.368376310569566</v>
      </c>
      <c r="Q37" s="236">
        <f>100*Q34/Q33</f>
        <v>28.761988948405929</v>
      </c>
    </row>
    <row r="38" spans="1:17" ht="25.5">
      <c r="A38" s="9"/>
      <c r="B38" s="230" t="s">
        <v>6</v>
      </c>
      <c r="C38" s="231"/>
      <c r="D38" s="232" t="s">
        <v>142</v>
      </c>
      <c r="E38" s="231">
        <v>2026</v>
      </c>
      <c r="F38" s="233" t="s">
        <v>141</v>
      </c>
      <c r="G38" s="237">
        <v>0</v>
      </c>
      <c r="H38" s="237">
        <v>0</v>
      </c>
      <c r="I38" s="237">
        <v>0</v>
      </c>
      <c r="J38" s="237">
        <v>0</v>
      </c>
      <c r="K38" s="237">
        <v>0</v>
      </c>
      <c r="L38" s="237">
        <v>71000</v>
      </c>
      <c r="M38" s="238">
        <v>0</v>
      </c>
      <c r="N38" s="237">
        <v>0</v>
      </c>
      <c r="O38" s="237">
        <v>0</v>
      </c>
      <c r="P38" s="237">
        <v>0</v>
      </c>
      <c r="Q38" s="236">
        <f>SUM(G38:P38)</f>
        <v>71000</v>
      </c>
    </row>
    <row r="39" spans="1:17">
      <c r="A39" s="9"/>
      <c r="B39" s="230" t="s">
        <v>6</v>
      </c>
      <c r="C39" s="231" t="s">
        <v>45</v>
      </c>
      <c r="D39" s="232" t="s">
        <v>46</v>
      </c>
      <c r="E39" s="231">
        <v>2026</v>
      </c>
      <c r="F39" s="233" t="s">
        <v>105</v>
      </c>
      <c r="G39" s="237">
        <v>0</v>
      </c>
      <c r="H39" s="237">
        <v>30000000</v>
      </c>
      <c r="I39" s="237">
        <v>0</v>
      </c>
      <c r="J39" s="237">
        <v>862450000</v>
      </c>
      <c r="K39" s="237">
        <v>146540000</v>
      </c>
      <c r="L39" s="237">
        <v>355600000</v>
      </c>
      <c r="M39" s="238">
        <v>0</v>
      </c>
      <c r="N39" s="237">
        <v>0</v>
      </c>
      <c r="O39" s="237">
        <v>0</v>
      </c>
      <c r="P39" s="237">
        <v>26200000000</v>
      </c>
      <c r="Q39" s="236">
        <f>SUM(G39:P39)</f>
        <v>27594590000</v>
      </c>
    </row>
    <row r="40" spans="1:17">
      <c r="A40" s="9"/>
      <c r="B40" s="230" t="s">
        <v>6</v>
      </c>
      <c r="C40" s="231" t="s">
        <v>45</v>
      </c>
      <c r="D40" s="232" t="s">
        <v>46</v>
      </c>
      <c r="E40" s="231">
        <v>2026</v>
      </c>
      <c r="F40" s="233" t="s">
        <v>106</v>
      </c>
      <c r="G40" s="237">
        <v>0</v>
      </c>
      <c r="H40" s="237">
        <v>185240000</v>
      </c>
      <c r="I40" s="237">
        <v>0</v>
      </c>
      <c r="J40" s="237">
        <v>862450000</v>
      </c>
      <c r="K40" s="237">
        <v>146540000</v>
      </c>
      <c r="L40" s="237">
        <v>355600000</v>
      </c>
      <c r="M40" s="238">
        <v>0</v>
      </c>
      <c r="N40" s="237">
        <v>5000000</v>
      </c>
      <c r="O40" s="237">
        <v>0</v>
      </c>
      <c r="P40" s="237">
        <v>26196000000</v>
      </c>
      <c r="Q40" s="236">
        <f>SUM(G40:P40)</f>
        <v>27750830000</v>
      </c>
    </row>
    <row r="41" spans="1:17">
      <c r="A41" s="9"/>
      <c r="B41" s="230" t="s">
        <v>6</v>
      </c>
      <c r="C41" s="231" t="s">
        <v>45</v>
      </c>
      <c r="D41" s="232" t="s">
        <v>46</v>
      </c>
      <c r="E41" s="231">
        <v>2026</v>
      </c>
      <c r="F41" s="233" t="s">
        <v>141</v>
      </c>
      <c r="G41" s="237">
        <v>0</v>
      </c>
      <c r="H41" s="237">
        <v>37577820</v>
      </c>
      <c r="I41" s="237">
        <v>0</v>
      </c>
      <c r="J41" s="237">
        <v>314776166</v>
      </c>
      <c r="K41" s="237">
        <v>52263425</v>
      </c>
      <c r="L41" s="237">
        <v>85981152.280000001</v>
      </c>
      <c r="M41" s="238">
        <v>0</v>
      </c>
      <c r="N41" s="237">
        <v>2400480</v>
      </c>
      <c r="O41" s="237">
        <v>0</v>
      </c>
      <c r="P41" s="237">
        <v>7829533811.79</v>
      </c>
      <c r="Q41" s="236">
        <f>SUM(G41:P41)</f>
        <v>8322532855.0699997</v>
      </c>
    </row>
    <row r="42" spans="1:17">
      <c r="A42" s="9"/>
      <c r="B42" s="230" t="s">
        <v>6</v>
      </c>
      <c r="C42" s="231" t="s">
        <v>45</v>
      </c>
      <c r="D42" s="232" t="s">
        <v>46</v>
      </c>
      <c r="E42" s="231">
        <v>2026</v>
      </c>
      <c r="F42" s="233" t="s">
        <v>108</v>
      </c>
      <c r="G42" s="237">
        <v>0</v>
      </c>
      <c r="H42" s="237">
        <v>1655965</v>
      </c>
      <c r="I42" s="237">
        <v>0</v>
      </c>
      <c r="J42" s="237">
        <v>0</v>
      </c>
      <c r="K42" s="237">
        <v>0</v>
      </c>
      <c r="L42" s="237">
        <v>102865492.73</v>
      </c>
      <c r="M42" s="238">
        <v>0</v>
      </c>
      <c r="N42" s="237">
        <v>0</v>
      </c>
      <c r="O42" s="237">
        <v>0</v>
      </c>
      <c r="P42" s="237">
        <v>300000</v>
      </c>
      <c r="Q42" s="236">
        <f>SUM(G42:P42)</f>
        <v>104821457.73</v>
      </c>
    </row>
    <row r="43" spans="1:17" ht="25.5">
      <c r="A43" s="9"/>
      <c r="B43" s="230" t="s">
        <v>6</v>
      </c>
      <c r="C43" s="231"/>
      <c r="D43" s="232" t="s">
        <v>117</v>
      </c>
      <c r="E43" s="231">
        <v>2026</v>
      </c>
      <c r="F43" s="233"/>
      <c r="G43" s="237">
        <f>G40-G41</f>
        <v>0</v>
      </c>
      <c r="H43" s="237">
        <f>H40-H41</f>
        <v>147662180</v>
      </c>
      <c r="I43" s="237">
        <v>0</v>
      </c>
      <c r="J43" s="237">
        <f t="shared" ref="J43:Q43" si="10">J40-J41</f>
        <v>547673834</v>
      </c>
      <c r="K43" s="237">
        <f t="shared" si="10"/>
        <v>94276575</v>
      </c>
      <c r="L43" s="237">
        <f t="shared" si="10"/>
        <v>269618847.72000003</v>
      </c>
      <c r="M43" s="237">
        <f t="shared" si="10"/>
        <v>0</v>
      </c>
      <c r="N43" s="237">
        <f t="shared" si="10"/>
        <v>2599520</v>
      </c>
      <c r="O43" s="237">
        <f t="shared" si="10"/>
        <v>0</v>
      </c>
      <c r="P43" s="237">
        <f t="shared" si="10"/>
        <v>18366466188.209999</v>
      </c>
      <c r="Q43" s="236">
        <f t="shared" si="10"/>
        <v>19428297144.93</v>
      </c>
    </row>
    <row r="44" spans="1:17">
      <c r="A44" s="9"/>
      <c r="B44" s="230" t="s">
        <v>6</v>
      </c>
      <c r="C44" s="231"/>
      <c r="D44" s="232" t="s">
        <v>118</v>
      </c>
      <c r="E44" s="231">
        <v>2026</v>
      </c>
      <c r="F44" s="233"/>
      <c r="G44" s="237">
        <v>0</v>
      </c>
      <c r="H44" s="237">
        <f>100*H41/H40</f>
        <v>20.286018138630965</v>
      </c>
      <c r="I44" s="237">
        <v>0</v>
      </c>
      <c r="J44" s="237">
        <f t="shared" ref="J44:Q44" si="11">100*J41/J40</f>
        <v>36.497903182793202</v>
      </c>
      <c r="K44" s="237">
        <f t="shared" si="11"/>
        <v>35.664954961102772</v>
      </c>
      <c r="L44" s="237">
        <f t="shared" si="11"/>
        <v>24.179176681664792</v>
      </c>
      <c r="M44" s="237">
        <v>0</v>
      </c>
      <c r="N44" s="237">
        <f t="shared" si="11"/>
        <v>48.009599999999999</v>
      </c>
      <c r="O44" s="237">
        <v>0</v>
      </c>
      <c r="P44" s="237">
        <f t="shared" si="11"/>
        <v>29.888279935066421</v>
      </c>
      <c r="Q44" s="236">
        <f t="shared" si="11"/>
        <v>29.990212383089084</v>
      </c>
    </row>
    <row r="45" spans="1:17" ht="25.5">
      <c r="A45" s="9"/>
      <c r="B45" s="230" t="s">
        <v>6</v>
      </c>
      <c r="C45" s="231"/>
      <c r="D45" s="232" t="s">
        <v>142</v>
      </c>
      <c r="E45" s="231">
        <v>2026</v>
      </c>
      <c r="F45" s="233" t="s">
        <v>141</v>
      </c>
      <c r="G45" s="237">
        <v>0</v>
      </c>
      <c r="H45" s="237">
        <v>0</v>
      </c>
      <c r="I45" s="237">
        <v>0</v>
      </c>
      <c r="J45" s="237">
        <v>0</v>
      </c>
      <c r="K45" s="237">
        <v>0</v>
      </c>
      <c r="L45" s="237">
        <v>0</v>
      </c>
      <c r="M45" s="238">
        <v>0</v>
      </c>
      <c r="N45" s="237">
        <v>0</v>
      </c>
      <c r="O45" s="237">
        <v>0</v>
      </c>
      <c r="P45" s="237">
        <v>0</v>
      </c>
      <c r="Q45" s="236">
        <f>SUM(G45:P45)</f>
        <v>0</v>
      </c>
    </row>
    <row r="46" spans="1:17" s="18" customFormat="1" ht="25.5">
      <c r="A46" s="11"/>
      <c r="B46" s="241" t="s">
        <v>6</v>
      </c>
      <c r="C46" s="242"/>
      <c r="D46" s="243" t="s">
        <v>143</v>
      </c>
      <c r="E46" s="242">
        <v>2026</v>
      </c>
      <c r="F46" s="244" t="s">
        <v>105</v>
      </c>
      <c r="G46" s="245">
        <f>G5+G11+G18+G25+G32+G39</f>
        <v>0</v>
      </c>
      <c r="H46" s="245">
        <f t="shared" ref="H46:Q47" si="12">H5+H11+H18+H25+H32+H39</f>
        <v>735500000</v>
      </c>
      <c r="I46" s="245">
        <f t="shared" si="12"/>
        <v>0</v>
      </c>
      <c r="J46" s="245">
        <f t="shared" si="12"/>
        <v>20139354000</v>
      </c>
      <c r="K46" s="245">
        <f t="shared" si="12"/>
        <v>3372981000</v>
      </c>
      <c r="L46" s="245">
        <f t="shared" si="12"/>
        <v>12281103000</v>
      </c>
      <c r="M46" s="245">
        <f t="shared" si="12"/>
        <v>0</v>
      </c>
      <c r="N46" s="245">
        <f t="shared" si="12"/>
        <v>14279592000</v>
      </c>
      <c r="O46" s="245">
        <f t="shared" si="12"/>
        <v>453370000</v>
      </c>
      <c r="P46" s="245">
        <f t="shared" si="12"/>
        <v>27700205000</v>
      </c>
      <c r="Q46" s="236">
        <f t="shared" si="12"/>
        <v>78962105000</v>
      </c>
    </row>
    <row r="47" spans="1:17" s="18" customFormat="1" ht="25.5">
      <c r="A47" s="11"/>
      <c r="B47" s="241" t="s">
        <v>6</v>
      </c>
      <c r="C47" s="242"/>
      <c r="D47" s="243" t="s">
        <v>143</v>
      </c>
      <c r="E47" s="242">
        <v>2026</v>
      </c>
      <c r="F47" s="244" t="s">
        <v>106</v>
      </c>
      <c r="G47" s="245">
        <f>G6+G12+G19+G26+G33+G40</f>
        <v>10000000</v>
      </c>
      <c r="H47" s="245">
        <f>H6+H12+H19+H26+H33+H40</f>
        <v>4071961000.4899998</v>
      </c>
      <c r="I47" s="245">
        <f t="shared" si="12"/>
        <v>200000000</v>
      </c>
      <c r="J47" s="245">
        <f t="shared" si="12"/>
        <v>20332175889</v>
      </c>
      <c r="K47" s="245">
        <f t="shared" si="12"/>
        <v>3409801000</v>
      </c>
      <c r="L47" s="245">
        <f t="shared" si="12"/>
        <v>15304005000</v>
      </c>
      <c r="M47" s="245">
        <f t="shared" si="12"/>
        <v>0</v>
      </c>
      <c r="N47" s="245">
        <f t="shared" si="12"/>
        <v>11012970000</v>
      </c>
      <c r="O47" s="245">
        <f t="shared" si="12"/>
        <v>453370000</v>
      </c>
      <c r="P47" s="245">
        <f t="shared" si="12"/>
        <v>27727235111</v>
      </c>
      <c r="Q47" s="245">
        <f t="shared" si="12"/>
        <v>82521518000.48999</v>
      </c>
    </row>
    <row r="48" spans="1:17" s="18" customFormat="1" ht="25.5">
      <c r="A48" s="11"/>
      <c r="B48" s="241" t="s">
        <v>6</v>
      </c>
      <c r="C48" s="242"/>
      <c r="D48" s="243" t="s">
        <v>143</v>
      </c>
      <c r="E48" s="242">
        <v>2026</v>
      </c>
      <c r="F48" s="244" t="s">
        <v>141</v>
      </c>
      <c r="G48" s="245">
        <f>G7+G13+G20+G27+G34+G41</f>
        <v>3392730</v>
      </c>
      <c r="H48" s="245">
        <f t="shared" ref="H48:Q49" si="13">H7+H13+H20+H27+H34+H41</f>
        <v>318078129.80000001</v>
      </c>
      <c r="I48" s="245">
        <f t="shared" si="13"/>
        <v>200000000</v>
      </c>
      <c r="J48" s="245">
        <f t="shared" si="13"/>
        <v>6824733198.8000002</v>
      </c>
      <c r="K48" s="245">
        <f t="shared" si="13"/>
        <v>1111056020</v>
      </c>
      <c r="L48" s="245">
        <f t="shared" si="13"/>
        <v>3183008298.0700011</v>
      </c>
      <c r="M48" s="245">
        <f t="shared" si="13"/>
        <v>0</v>
      </c>
      <c r="N48" s="245">
        <f t="shared" si="13"/>
        <v>3804324480</v>
      </c>
      <c r="O48" s="245">
        <f t="shared" si="13"/>
        <v>110217319.31</v>
      </c>
      <c r="P48" s="245">
        <f t="shared" si="13"/>
        <v>8354843526.8299999</v>
      </c>
      <c r="Q48" s="245">
        <f t="shared" si="13"/>
        <v>23909653702.810001</v>
      </c>
    </row>
    <row r="49" spans="1:17" s="18" customFormat="1" ht="25.5">
      <c r="A49" s="11"/>
      <c r="B49" s="241" t="s">
        <v>6</v>
      </c>
      <c r="C49" s="242"/>
      <c r="D49" s="243" t="s">
        <v>143</v>
      </c>
      <c r="E49" s="242">
        <v>2026</v>
      </c>
      <c r="F49" s="244" t="s">
        <v>108</v>
      </c>
      <c r="G49" s="245">
        <f>G8+G14+G21+G28+G35+G42</f>
        <v>0</v>
      </c>
      <c r="H49" s="245">
        <f t="shared" si="13"/>
        <v>604861655.96000004</v>
      </c>
      <c r="I49" s="245">
        <f>I8+I14+I21+I28+I35+I42</f>
        <v>0</v>
      </c>
      <c r="J49" s="245">
        <f t="shared" si="13"/>
        <v>0</v>
      </c>
      <c r="K49" s="245">
        <f t="shared" si="13"/>
        <v>0</v>
      </c>
      <c r="L49" s="245">
        <f t="shared" si="13"/>
        <v>4917992341.0599995</v>
      </c>
      <c r="M49" s="245">
        <f t="shared" si="13"/>
        <v>0</v>
      </c>
      <c r="N49" s="245">
        <f t="shared" si="13"/>
        <v>0</v>
      </c>
      <c r="O49" s="245">
        <f t="shared" si="13"/>
        <v>0</v>
      </c>
      <c r="P49" s="245">
        <f t="shared" si="13"/>
        <v>300000</v>
      </c>
      <c r="Q49" s="236">
        <f t="shared" si="13"/>
        <v>5523153997.0199995</v>
      </c>
    </row>
    <row r="50" spans="1:17" ht="25.5">
      <c r="A50" s="9"/>
      <c r="B50" s="230" t="s">
        <v>6</v>
      </c>
      <c r="C50" s="231"/>
      <c r="D50" s="232" t="s">
        <v>144</v>
      </c>
      <c r="E50" s="231">
        <v>2026</v>
      </c>
      <c r="F50" s="233" t="s">
        <v>105</v>
      </c>
      <c r="G50" s="234">
        <v>4414</v>
      </c>
      <c r="H50" s="234"/>
      <c r="I50" s="234"/>
      <c r="J50" s="234"/>
      <c r="K50" s="234"/>
      <c r="L50" s="234"/>
      <c r="M50" s="235"/>
      <c r="N50" s="234"/>
      <c r="O50" s="234"/>
      <c r="P50" s="234"/>
      <c r="Q50" s="236">
        <f>SUM(G50:P50)</f>
        <v>4414</v>
      </c>
    </row>
    <row r="51" spans="1:17" ht="25.5">
      <c r="A51" s="9"/>
      <c r="B51" s="230" t="s">
        <v>6</v>
      </c>
      <c r="C51" s="231"/>
      <c r="D51" s="232" t="s">
        <v>144</v>
      </c>
      <c r="E51" s="231">
        <v>2026</v>
      </c>
      <c r="F51" s="233" t="s">
        <v>106</v>
      </c>
      <c r="G51" s="234">
        <v>4414</v>
      </c>
      <c r="H51" s="234"/>
      <c r="I51" s="234"/>
      <c r="J51" s="234"/>
      <c r="K51" s="234"/>
      <c r="L51" s="234"/>
      <c r="M51" s="235"/>
      <c r="N51" s="234"/>
      <c r="O51" s="234"/>
      <c r="P51" s="234"/>
      <c r="Q51" s="236">
        <f>SUM(G51:P51)</f>
        <v>4414</v>
      </c>
    </row>
    <row r="52" spans="1:17" ht="25.5">
      <c r="A52" s="9"/>
      <c r="B52" s="230" t="s">
        <v>6</v>
      </c>
      <c r="C52" s="231"/>
      <c r="D52" s="232" t="s">
        <v>144</v>
      </c>
      <c r="E52" s="231">
        <v>2026</v>
      </c>
      <c r="F52" s="233" t="s">
        <v>145</v>
      </c>
      <c r="G52" s="234">
        <v>4402</v>
      </c>
      <c r="H52" s="234"/>
      <c r="I52" s="234"/>
      <c r="J52" s="234"/>
      <c r="K52" s="234"/>
      <c r="L52" s="234"/>
      <c r="M52" s="235"/>
      <c r="N52" s="234"/>
      <c r="O52" s="234"/>
      <c r="P52" s="234"/>
      <c r="Q52" s="236">
        <v>4208</v>
      </c>
    </row>
    <row r="53" spans="1:17">
      <c r="A53" s="439"/>
      <c r="B53" s="43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11"/>
    </row>
    <row r="54" spans="1:17" customFormat="1">
      <c r="A54" s="2"/>
      <c r="B54" s="2"/>
      <c r="C54" s="2"/>
      <c r="D54" s="441" t="s">
        <v>121</v>
      </c>
      <c r="E54" s="19" t="s">
        <v>81</v>
      </c>
      <c r="F54" s="438" t="s">
        <v>122</v>
      </c>
      <c r="G54" s="438"/>
      <c r="H54" s="2"/>
      <c r="I54" s="2"/>
      <c r="J54" s="2"/>
      <c r="K54" s="441" t="s">
        <v>80</v>
      </c>
      <c r="L54" s="8" t="s">
        <v>81</v>
      </c>
      <c r="M54" s="442" t="s">
        <v>123</v>
      </c>
      <c r="N54" s="443"/>
      <c r="O54" s="2"/>
      <c r="P54" s="2"/>
      <c r="Q54" s="17"/>
    </row>
    <row r="55" spans="1:17" customFormat="1">
      <c r="A55" s="2"/>
      <c r="B55" s="2"/>
      <c r="C55" s="2"/>
      <c r="D55" s="441"/>
      <c r="E55" s="19" t="s">
        <v>83</v>
      </c>
      <c r="F55" s="438"/>
      <c r="G55" s="438"/>
      <c r="H55" s="2"/>
      <c r="I55" s="2"/>
      <c r="J55" s="2"/>
      <c r="K55" s="441"/>
      <c r="L55" s="8" t="s">
        <v>83</v>
      </c>
      <c r="M55" s="442"/>
      <c r="N55" s="443"/>
      <c r="O55" s="2"/>
      <c r="P55" s="2"/>
      <c r="Q55" s="17"/>
    </row>
    <row r="56" spans="1:17" customFormat="1">
      <c r="A56" s="2"/>
      <c r="B56" s="2"/>
      <c r="C56" s="2"/>
      <c r="D56" s="441"/>
      <c r="E56" s="19" t="s">
        <v>84</v>
      </c>
      <c r="F56" s="438" t="s">
        <v>535</v>
      </c>
      <c r="G56" s="438"/>
      <c r="H56" s="2"/>
      <c r="I56" s="2"/>
      <c r="J56" s="2"/>
      <c r="K56" s="441"/>
      <c r="L56" s="8" t="s">
        <v>84</v>
      </c>
      <c r="M56" s="438" t="s">
        <v>535</v>
      </c>
      <c r="N56" s="438"/>
      <c r="O56" s="2"/>
      <c r="P56" s="2"/>
      <c r="Q56" s="17"/>
    </row>
    <row r="57" spans="1:17">
      <c r="A57" s="9"/>
      <c r="B57" s="439"/>
      <c r="C57" s="43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1"/>
    </row>
  </sheetData>
  <mergeCells count="12">
    <mergeCell ref="M56:N56"/>
    <mergeCell ref="B57:C57"/>
    <mergeCell ref="B2:Q2"/>
    <mergeCell ref="B3:Q3"/>
    <mergeCell ref="A53:B53"/>
    <mergeCell ref="D54:D56"/>
    <mergeCell ref="F54:G54"/>
    <mergeCell ref="K54:K56"/>
    <mergeCell ref="M54:N54"/>
    <mergeCell ref="F55:G55"/>
    <mergeCell ref="M55:N55"/>
    <mergeCell ref="F56:G56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outlinePr summaryBelow="0"/>
  </sheetPr>
  <dimension ref="A1:R24"/>
  <sheetViews>
    <sheetView view="pageBreakPreview" zoomScale="110" zoomScaleNormal="100" zoomScaleSheetLayoutView="110" workbookViewId="0">
      <pane xSplit="2" ySplit="10" topLeftCell="D14" activePane="bottomRight" state="frozen"/>
      <selection pane="topRight" activeCell="C1" sqref="C1"/>
      <selection pane="bottomLeft" activeCell="A11" sqref="A11"/>
      <selection pane="bottomRight" activeCell="B30" sqref="B30"/>
    </sheetView>
  </sheetViews>
  <sheetFormatPr defaultColWidth="10.42578125" defaultRowHeight="12"/>
  <cols>
    <col min="1" max="1" width="17.140625" style="346" customWidth="1"/>
    <col min="2" max="2" width="42" style="346" customWidth="1"/>
    <col min="3" max="3" width="16.140625" style="346" customWidth="1"/>
    <col min="4" max="4" width="11.140625" style="346" customWidth="1"/>
    <col min="5" max="5" width="12.7109375" style="346" customWidth="1"/>
    <col min="6" max="6" width="11" style="346" customWidth="1"/>
    <col min="7" max="7" width="9.85546875" style="346" customWidth="1"/>
    <col min="8" max="8" width="16.7109375" style="346" customWidth="1"/>
    <col min="9" max="9" width="13.5703125" style="346" customWidth="1"/>
    <col min="10" max="10" width="7.7109375" style="346" customWidth="1"/>
    <col min="11" max="11" width="10.5703125" style="346" customWidth="1"/>
    <col min="12" max="12" width="9" style="346" customWidth="1"/>
    <col min="13" max="13" width="7.28515625" style="346" customWidth="1"/>
    <col min="14" max="14" width="9.85546875" style="346" customWidth="1"/>
    <col min="15" max="15" width="9.140625" style="346" customWidth="1"/>
    <col min="16" max="16" width="9.42578125" style="346" customWidth="1"/>
    <col min="17" max="17" width="8.5703125" style="346" customWidth="1"/>
    <col min="18" max="18" width="10" style="346" customWidth="1"/>
    <col min="19" max="16384" width="10.42578125" style="346"/>
  </cols>
  <sheetData>
    <row r="1" spans="1:18">
      <c r="A1" s="127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</row>
    <row r="2" spans="1:18">
      <c r="A2" s="381" t="s">
        <v>146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</row>
    <row r="3" spans="1:18">
      <c r="A3" s="382" t="s">
        <v>1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</row>
    <row r="4" spans="1:18" ht="12.75" thickBot="1">
      <c r="A4" s="383" t="s">
        <v>2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</row>
    <row r="5" spans="1:18" ht="12.75" thickTop="1">
      <c r="A5" s="22" t="s">
        <v>147</v>
      </c>
      <c r="B5" s="384" t="s">
        <v>148</v>
      </c>
      <c r="C5" s="384"/>
      <c r="D5" s="384"/>
      <c r="E5" s="23" t="s">
        <v>5</v>
      </c>
      <c r="F5" s="385" t="s">
        <v>6</v>
      </c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</row>
    <row r="6" spans="1:18" ht="24">
      <c r="A6" s="24" t="s">
        <v>149</v>
      </c>
      <c r="B6" s="379" t="s">
        <v>34</v>
      </c>
      <c r="C6" s="379"/>
      <c r="D6" s="379"/>
      <c r="E6" s="25" t="s">
        <v>150</v>
      </c>
      <c r="F6" s="380" t="s">
        <v>33</v>
      </c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</row>
    <row r="7" spans="1:18">
      <c r="A7" s="394" t="s">
        <v>151</v>
      </c>
      <c r="B7" s="395" t="s">
        <v>152</v>
      </c>
      <c r="C7" s="396" t="s">
        <v>153</v>
      </c>
      <c r="D7" s="386" t="s">
        <v>154</v>
      </c>
      <c r="E7" s="386"/>
      <c r="F7" s="386"/>
      <c r="G7" s="386" t="s">
        <v>155</v>
      </c>
      <c r="H7" s="386"/>
      <c r="I7" s="386"/>
      <c r="J7" s="386" t="s">
        <v>155</v>
      </c>
      <c r="K7" s="386"/>
      <c r="L7" s="386"/>
      <c r="M7" s="386" t="s">
        <v>155</v>
      </c>
      <c r="N7" s="386"/>
      <c r="O7" s="386"/>
      <c r="P7" s="387" t="s">
        <v>156</v>
      </c>
      <c r="Q7" s="387"/>
      <c r="R7" s="387"/>
    </row>
    <row r="8" spans="1:18" ht="84">
      <c r="A8" s="394"/>
      <c r="B8" s="395"/>
      <c r="C8" s="396"/>
      <c r="D8" s="309" t="s">
        <v>157</v>
      </c>
      <c r="E8" s="310" t="s">
        <v>158</v>
      </c>
      <c r="F8" s="311" t="s">
        <v>159</v>
      </c>
      <c r="G8" s="312" t="s">
        <v>160</v>
      </c>
      <c r="H8" s="310" t="s">
        <v>161</v>
      </c>
      <c r="I8" s="313" t="s">
        <v>162</v>
      </c>
      <c r="J8" s="312" t="s">
        <v>163</v>
      </c>
      <c r="K8" s="310" t="s">
        <v>164</v>
      </c>
      <c r="L8" s="313" t="s">
        <v>165</v>
      </c>
      <c r="M8" s="312" t="s">
        <v>166</v>
      </c>
      <c r="N8" s="310" t="s">
        <v>167</v>
      </c>
      <c r="O8" s="313" t="s">
        <v>168</v>
      </c>
      <c r="P8" s="312" t="s">
        <v>169</v>
      </c>
      <c r="Q8" s="310" t="s">
        <v>170</v>
      </c>
      <c r="R8" s="314" t="s">
        <v>171</v>
      </c>
    </row>
    <row r="9" spans="1:18" ht="12.75" thickBot="1">
      <c r="A9" s="315"/>
      <c r="B9" s="316"/>
      <c r="C9" s="316"/>
      <c r="D9" s="316" t="s">
        <v>19</v>
      </c>
      <c r="E9" s="316" t="s">
        <v>20</v>
      </c>
      <c r="F9" s="316" t="s">
        <v>21</v>
      </c>
      <c r="G9" s="316" t="s">
        <v>22</v>
      </c>
      <c r="H9" s="316" t="s">
        <v>23</v>
      </c>
      <c r="I9" s="316" t="s">
        <v>24</v>
      </c>
      <c r="J9" s="316" t="s">
        <v>172</v>
      </c>
      <c r="K9" s="316" t="s">
        <v>26</v>
      </c>
      <c r="L9" s="316" t="s">
        <v>27</v>
      </c>
      <c r="M9" s="316" t="s">
        <v>173</v>
      </c>
      <c r="N9" s="316" t="s">
        <v>174</v>
      </c>
      <c r="O9" s="316" t="s">
        <v>175</v>
      </c>
      <c r="P9" s="316" t="s">
        <v>176</v>
      </c>
      <c r="Q9" s="316" t="s">
        <v>177</v>
      </c>
      <c r="R9" s="317" t="s">
        <v>178</v>
      </c>
    </row>
    <row r="10" spans="1:18" ht="12.75" thickTop="1">
      <c r="A10" s="388" t="s">
        <v>179</v>
      </c>
      <c r="B10" s="388"/>
      <c r="C10" s="337"/>
      <c r="D10" s="336"/>
      <c r="E10" s="337"/>
      <c r="F10" s="336"/>
      <c r="G10" s="337"/>
      <c r="H10" s="347"/>
      <c r="I10" s="339"/>
      <c r="J10" s="337"/>
      <c r="K10" s="336"/>
      <c r="L10" s="339"/>
      <c r="M10" s="337"/>
      <c r="N10" s="336"/>
      <c r="O10" s="339"/>
      <c r="P10" s="337"/>
      <c r="Q10" s="336"/>
      <c r="R10" s="342"/>
    </row>
    <row r="11" spans="1:18">
      <c r="A11" s="39" t="s">
        <v>180</v>
      </c>
      <c r="B11" s="53" t="s">
        <v>181</v>
      </c>
      <c r="C11" s="40" t="s">
        <v>182</v>
      </c>
      <c r="D11" s="41">
        <v>28</v>
      </c>
      <c r="E11" s="41">
        <v>396053067.97000003</v>
      </c>
      <c r="F11" s="42">
        <v>14144752.4275</v>
      </c>
      <c r="G11" s="41">
        <v>50</v>
      </c>
      <c r="H11" s="121">
        <v>437013000</v>
      </c>
      <c r="I11" s="42">
        <f t="shared" ref="I11:I16" si="0">H11/G11</f>
        <v>8740260</v>
      </c>
      <c r="J11" s="41">
        <v>50</v>
      </c>
      <c r="K11" s="41">
        <v>439865000</v>
      </c>
      <c r="L11" s="42">
        <f>K11/J11</f>
        <v>8797300</v>
      </c>
      <c r="M11" s="44">
        <v>8</v>
      </c>
      <c r="N11" s="41">
        <v>124135829.22</v>
      </c>
      <c r="O11" s="42">
        <f>N11/M11</f>
        <v>15516978.6525</v>
      </c>
      <c r="P11" s="41">
        <f>O11-F11</f>
        <v>1372226.2249999996</v>
      </c>
      <c r="Q11" s="41">
        <f t="shared" ref="Q11" si="1">O11-I11</f>
        <v>6776718.6524999999</v>
      </c>
      <c r="R11" s="43">
        <f t="shared" ref="R11" si="2">O11-L11</f>
        <v>6719678.6524999999</v>
      </c>
    </row>
    <row r="12" spans="1:18">
      <c r="A12" s="39" t="s">
        <v>511</v>
      </c>
      <c r="B12" s="53"/>
      <c r="C12" s="40"/>
      <c r="D12" s="41"/>
      <c r="E12" s="41"/>
      <c r="F12" s="42"/>
      <c r="G12" s="41">
        <v>1450</v>
      </c>
      <c r="H12" s="41">
        <v>37200000</v>
      </c>
      <c r="I12" s="42"/>
      <c r="J12" s="41">
        <v>1450</v>
      </c>
      <c r="K12" s="41">
        <v>37200000</v>
      </c>
      <c r="L12" s="42">
        <f t="shared" ref="L12:L17" si="3">K12/J12</f>
        <v>25655.172413793105</v>
      </c>
      <c r="M12" s="44"/>
      <c r="N12" s="41"/>
      <c r="O12" s="42" t="e">
        <f t="shared" ref="O12:O17" si="4">N12/M12</f>
        <v>#DIV/0!</v>
      </c>
      <c r="P12" s="41" t="e">
        <f t="shared" ref="P12:P17" si="5">O12-F12</f>
        <v>#DIV/0!</v>
      </c>
      <c r="Q12" s="41" t="e">
        <f t="shared" ref="Q12:Q17" si="6">O12-I12</f>
        <v>#DIV/0!</v>
      </c>
      <c r="R12" s="43" t="e">
        <f t="shared" ref="R12:R17" si="7">O12-L12</f>
        <v>#DIV/0!</v>
      </c>
    </row>
    <row r="13" spans="1:18">
      <c r="A13" s="39" t="s">
        <v>537</v>
      </c>
      <c r="B13" s="348" t="s">
        <v>538</v>
      </c>
      <c r="C13" s="349"/>
      <c r="D13" s="41">
        <v>12</v>
      </c>
      <c r="E13" s="41">
        <v>1056000</v>
      </c>
      <c r="F13" s="42">
        <v>88000</v>
      </c>
      <c r="G13" s="41"/>
      <c r="H13" s="41"/>
      <c r="I13" s="42" t="e">
        <f t="shared" si="0"/>
        <v>#DIV/0!</v>
      </c>
      <c r="J13" s="41"/>
      <c r="K13" s="41"/>
      <c r="L13" s="42" t="e">
        <f t="shared" si="3"/>
        <v>#DIV/0!</v>
      </c>
      <c r="M13" s="44"/>
      <c r="N13" s="41"/>
      <c r="O13" s="42" t="e">
        <f t="shared" si="4"/>
        <v>#DIV/0!</v>
      </c>
      <c r="P13" s="41" t="e">
        <f t="shared" si="5"/>
        <v>#DIV/0!</v>
      </c>
      <c r="Q13" s="41" t="e">
        <f t="shared" si="6"/>
        <v>#DIV/0!</v>
      </c>
      <c r="R13" s="43" t="e">
        <f t="shared" si="7"/>
        <v>#DIV/0!</v>
      </c>
    </row>
    <row r="14" spans="1:18">
      <c r="A14" s="39" t="s">
        <v>183</v>
      </c>
      <c r="B14" s="53" t="s">
        <v>184</v>
      </c>
      <c r="C14" s="40" t="s">
        <v>185</v>
      </c>
      <c r="D14" s="41">
        <v>4</v>
      </c>
      <c r="E14" s="41">
        <v>12300000</v>
      </c>
      <c r="F14" s="42">
        <v>3075000</v>
      </c>
      <c r="G14" s="124">
        <v>16</v>
      </c>
      <c r="H14" s="124">
        <v>50000000</v>
      </c>
      <c r="I14" s="42">
        <f t="shared" si="0"/>
        <v>3125000</v>
      </c>
      <c r="J14" s="124">
        <v>16</v>
      </c>
      <c r="K14" s="124">
        <v>50000000</v>
      </c>
      <c r="L14" s="42">
        <f t="shared" si="3"/>
        <v>3125000</v>
      </c>
      <c r="M14" s="44"/>
      <c r="N14" s="41"/>
      <c r="O14" s="42" t="e">
        <f t="shared" si="4"/>
        <v>#DIV/0!</v>
      </c>
      <c r="P14" s="41" t="e">
        <f t="shared" si="5"/>
        <v>#DIV/0!</v>
      </c>
      <c r="Q14" s="41" t="e">
        <f t="shared" si="6"/>
        <v>#DIV/0!</v>
      </c>
      <c r="R14" s="43" t="e">
        <f t="shared" si="7"/>
        <v>#DIV/0!</v>
      </c>
    </row>
    <row r="15" spans="1:18" ht="24">
      <c r="A15" s="39" t="s">
        <v>539</v>
      </c>
      <c r="B15" s="53" t="s">
        <v>540</v>
      </c>
      <c r="C15" s="40" t="s">
        <v>188</v>
      </c>
      <c r="D15" s="41">
        <v>0</v>
      </c>
      <c r="E15" s="41">
        <v>0</v>
      </c>
      <c r="F15" s="42">
        <v>0</v>
      </c>
      <c r="G15" s="126"/>
      <c r="H15" s="126"/>
      <c r="I15" s="122" t="e">
        <f t="shared" si="0"/>
        <v>#DIV/0!</v>
      </c>
      <c r="J15" s="126"/>
      <c r="K15" s="126"/>
      <c r="L15" s="123" t="e">
        <f t="shared" si="3"/>
        <v>#DIV/0!</v>
      </c>
      <c r="M15" s="44"/>
      <c r="N15" s="41"/>
      <c r="O15" s="42" t="e">
        <f t="shared" si="4"/>
        <v>#DIV/0!</v>
      </c>
      <c r="P15" s="41" t="e">
        <f t="shared" si="5"/>
        <v>#DIV/0!</v>
      </c>
      <c r="Q15" s="41" t="e">
        <f t="shared" si="6"/>
        <v>#DIV/0!</v>
      </c>
      <c r="R15" s="43" t="e">
        <f t="shared" si="7"/>
        <v>#DIV/0!</v>
      </c>
    </row>
    <row r="16" spans="1:18">
      <c r="A16" s="39" t="s">
        <v>186</v>
      </c>
      <c r="B16" s="53" t="s">
        <v>187</v>
      </c>
      <c r="C16" s="40" t="s">
        <v>191</v>
      </c>
      <c r="D16" s="41">
        <v>120</v>
      </c>
      <c r="E16" s="41">
        <v>1934640</v>
      </c>
      <c r="F16" s="42">
        <v>16122</v>
      </c>
      <c r="G16" s="350"/>
      <c r="H16" s="350"/>
      <c r="I16" s="122" t="e">
        <f t="shared" si="0"/>
        <v>#DIV/0!</v>
      </c>
      <c r="J16" s="350"/>
      <c r="K16" s="350"/>
      <c r="L16" s="123" t="e">
        <f t="shared" si="3"/>
        <v>#DIV/0!</v>
      </c>
      <c r="M16" s="44"/>
      <c r="N16" s="41"/>
      <c r="O16" s="42" t="e">
        <f t="shared" si="4"/>
        <v>#DIV/0!</v>
      </c>
      <c r="P16" s="41" t="e">
        <f t="shared" si="5"/>
        <v>#DIV/0!</v>
      </c>
      <c r="Q16" s="41" t="e">
        <f t="shared" si="6"/>
        <v>#DIV/0!</v>
      </c>
      <c r="R16" s="43" t="e">
        <f t="shared" si="7"/>
        <v>#DIV/0!</v>
      </c>
    </row>
    <row r="17" spans="1:18" ht="24">
      <c r="A17" s="39" t="s">
        <v>189</v>
      </c>
      <c r="B17" s="53" t="s">
        <v>190</v>
      </c>
      <c r="C17" s="40"/>
      <c r="D17" s="41">
        <v>1</v>
      </c>
      <c r="E17" s="41">
        <v>2870029</v>
      </c>
      <c r="F17" s="42">
        <v>2870029</v>
      </c>
      <c r="G17" s="125">
        <v>1</v>
      </c>
      <c r="H17" s="125">
        <v>2000000</v>
      </c>
      <c r="I17" s="42"/>
      <c r="J17" s="125">
        <v>1</v>
      </c>
      <c r="K17" s="125">
        <v>2000000</v>
      </c>
      <c r="L17" s="42">
        <f t="shared" si="3"/>
        <v>2000000</v>
      </c>
      <c r="M17" s="44">
        <v>1</v>
      </c>
      <c r="N17" s="41">
        <v>84800</v>
      </c>
      <c r="O17" s="42">
        <f t="shared" si="4"/>
        <v>84800</v>
      </c>
      <c r="P17" s="41">
        <f t="shared" si="5"/>
        <v>-2785229</v>
      </c>
      <c r="Q17" s="41">
        <f t="shared" si="6"/>
        <v>84800</v>
      </c>
      <c r="R17" s="43">
        <f t="shared" si="7"/>
        <v>-1915200</v>
      </c>
    </row>
    <row r="18" spans="1:18" s="351" customFormat="1">
      <c r="A18" s="45" t="s">
        <v>192</v>
      </c>
      <c r="B18" s="58" t="s">
        <v>91</v>
      </c>
      <c r="C18" s="47"/>
      <c r="D18" s="48"/>
      <c r="E18" s="48">
        <f>SUM(E11:E17)</f>
        <v>414213736.97000003</v>
      </c>
      <c r="F18" s="48"/>
      <c r="G18" s="48"/>
      <c r="H18" s="48">
        <f>SUM(H11:H17)</f>
        <v>526213000</v>
      </c>
      <c r="I18" s="49"/>
      <c r="J18" s="48"/>
      <c r="K18" s="48">
        <f>SUM(K11:K17)</f>
        <v>529065000</v>
      </c>
      <c r="L18" s="49"/>
      <c r="M18" s="48"/>
      <c r="N18" s="48">
        <f>SUM(N11:N17)</f>
        <v>124220629.22</v>
      </c>
      <c r="O18" s="49"/>
      <c r="P18" s="50"/>
      <c r="Q18" s="50"/>
      <c r="R18" s="51"/>
    </row>
    <row r="19" spans="1:18" ht="25.5" customHeight="1" thickBot="1">
      <c r="A19" s="388" t="s">
        <v>193</v>
      </c>
      <c r="B19" s="388"/>
      <c r="C19" s="337"/>
      <c r="D19" s="336"/>
      <c r="E19" s="337"/>
      <c r="F19" s="336"/>
      <c r="G19" s="337"/>
      <c r="H19" s="336"/>
      <c r="I19" s="339"/>
      <c r="J19" s="337"/>
      <c r="K19" s="336"/>
      <c r="L19" s="339"/>
      <c r="M19" s="337"/>
      <c r="N19" s="336"/>
      <c r="O19" s="339"/>
      <c r="P19" s="337"/>
      <c r="Q19" s="336"/>
      <c r="R19" s="342"/>
    </row>
    <row r="20" spans="1:18" ht="12.75" thickTop="1">
      <c r="A20" s="393"/>
      <c r="B20" s="393"/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</row>
    <row r="21" spans="1:18">
      <c r="A21" s="127"/>
      <c r="B21" s="345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</row>
    <row r="22" spans="1:18" s="354" customFormat="1" ht="15" customHeight="1">
      <c r="A22" s="389" t="s">
        <v>194</v>
      </c>
      <c r="B22" s="389"/>
      <c r="C22" s="352" t="s">
        <v>81</v>
      </c>
      <c r="D22" s="390" t="s">
        <v>536</v>
      </c>
      <c r="E22" s="390"/>
      <c r="F22" s="389" t="s">
        <v>80</v>
      </c>
      <c r="G22" s="389"/>
      <c r="H22" s="352" t="s">
        <v>81</v>
      </c>
      <c r="I22" s="353" t="s">
        <v>123</v>
      </c>
      <c r="J22" s="391" t="s">
        <v>536</v>
      </c>
      <c r="K22" s="391"/>
      <c r="L22" s="391"/>
      <c r="M22" s="392" t="s">
        <v>80</v>
      </c>
      <c r="N22" s="389"/>
      <c r="O22" s="352" t="s">
        <v>81</v>
      </c>
      <c r="P22" s="397" t="s">
        <v>123</v>
      </c>
      <c r="Q22" s="398"/>
    </row>
    <row r="23" spans="1:18" s="354" customFormat="1">
      <c r="A23" s="389"/>
      <c r="B23" s="389"/>
      <c r="C23" s="352" t="s">
        <v>83</v>
      </c>
      <c r="D23" s="399"/>
      <c r="E23" s="399"/>
      <c r="F23" s="389"/>
      <c r="G23" s="389"/>
      <c r="H23" s="352" t="s">
        <v>83</v>
      </c>
      <c r="I23" s="391"/>
      <c r="J23" s="391"/>
      <c r="K23" s="391"/>
      <c r="L23" s="391"/>
      <c r="M23" s="392"/>
      <c r="N23" s="389"/>
      <c r="O23" s="352" t="s">
        <v>83</v>
      </c>
      <c r="P23" s="397"/>
      <c r="Q23" s="398"/>
    </row>
    <row r="24" spans="1:18" s="354" customFormat="1" ht="15" customHeight="1">
      <c r="A24" s="389"/>
      <c r="B24" s="389"/>
      <c r="C24" s="352" t="s">
        <v>84</v>
      </c>
      <c r="D24" s="397" t="s">
        <v>535</v>
      </c>
      <c r="E24" s="398"/>
      <c r="F24" s="389"/>
      <c r="G24" s="389"/>
      <c r="H24" s="352" t="s">
        <v>84</v>
      </c>
      <c r="I24" s="353" t="s">
        <v>535</v>
      </c>
      <c r="J24" s="391" t="s">
        <v>535</v>
      </c>
      <c r="K24" s="391"/>
      <c r="L24" s="391"/>
      <c r="M24" s="392"/>
      <c r="N24" s="389"/>
      <c r="O24" s="352" t="s">
        <v>84</v>
      </c>
      <c r="P24" s="397" t="s">
        <v>535</v>
      </c>
      <c r="Q24" s="398"/>
    </row>
  </sheetData>
  <mergeCells count="30">
    <mergeCell ref="P22:Q22"/>
    <mergeCell ref="D23:E23"/>
    <mergeCell ref="I23:L23"/>
    <mergeCell ref="P23:Q23"/>
    <mergeCell ref="D24:E24"/>
    <mergeCell ref="J24:L24"/>
    <mergeCell ref="P24:Q24"/>
    <mergeCell ref="M7:O7"/>
    <mergeCell ref="P7:R7"/>
    <mergeCell ref="A10:B10"/>
    <mergeCell ref="A22:B24"/>
    <mergeCell ref="D22:E22"/>
    <mergeCell ref="F22:G24"/>
    <mergeCell ref="J22:L22"/>
    <mergeCell ref="M22:N24"/>
    <mergeCell ref="A19:B19"/>
    <mergeCell ref="A20:R20"/>
    <mergeCell ref="A7:A8"/>
    <mergeCell ref="B7:B8"/>
    <mergeCell ref="C7:C8"/>
    <mergeCell ref="D7:F7"/>
    <mergeCell ref="G7:I7"/>
    <mergeCell ref="J7:L7"/>
    <mergeCell ref="B6:D6"/>
    <mergeCell ref="F6:R6"/>
    <mergeCell ref="A2:R2"/>
    <mergeCell ref="A3:R3"/>
    <mergeCell ref="A4:R4"/>
    <mergeCell ref="B5:D5"/>
    <mergeCell ref="F5:R5"/>
  </mergeCells>
  <pageMargins left="0.7" right="0.17" top="0.75" bottom="0.75" header="0.3" footer="0.3"/>
  <pageSetup scale="79" orientation="landscape" r:id="rId1"/>
  <colBreaks count="2" manualBreakCount="2">
    <brk id="9" max="26" man="1"/>
    <brk id="18" max="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/>
  </sheetPr>
  <dimension ref="A1:R21"/>
  <sheetViews>
    <sheetView zoomScale="90" zoomScaleNormal="90" workbookViewId="0">
      <pane xSplit="2" ySplit="9" topLeftCell="C10" activePane="bottomRight" state="frozen"/>
      <selection activeCell="E5" sqref="E5"/>
      <selection pane="topRight" activeCell="E5" sqref="E5"/>
      <selection pane="bottomLeft" activeCell="E5" sqref="E5"/>
      <selection pane="bottomRight" activeCell="H32" sqref="H32"/>
    </sheetView>
  </sheetViews>
  <sheetFormatPr defaultColWidth="10.42578125" defaultRowHeight="12.75"/>
  <cols>
    <col min="1" max="1" width="17.140625" style="221" customWidth="1"/>
    <col min="2" max="2" width="37.42578125" style="221" customWidth="1"/>
    <col min="3" max="3" width="18.28515625" style="221" customWidth="1"/>
    <col min="4" max="4" width="8.28515625" style="221" customWidth="1"/>
    <col min="5" max="5" width="14.5703125" style="221" customWidth="1"/>
    <col min="6" max="6" width="10.5703125" style="221" customWidth="1"/>
    <col min="7" max="7" width="8.42578125" style="221" customWidth="1"/>
    <col min="8" max="8" width="13.85546875" style="221" customWidth="1"/>
    <col min="9" max="9" width="13.7109375" style="221" customWidth="1"/>
    <col min="10" max="10" width="10" style="221" customWidth="1"/>
    <col min="11" max="11" width="14.42578125" style="221" customWidth="1"/>
    <col min="12" max="12" width="8.7109375" style="221" customWidth="1"/>
    <col min="13" max="13" width="6.85546875" style="221" customWidth="1"/>
    <col min="14" max="14" width="14.140625" style="221" customWidth="1"/>
    <col min="15" max="15" width="9.85546875" style="221" customWidth="1"/>
    <col min="16" max="16" width="10.28515625" style="221" customWidth="1"/>
    <col min="17" max="17" width="8.140625" style="221" customWidth="1"/>
    <col min="18" max="18" width="7.5703125" style="221" customWidth="1"/>
    <col min="19" max="16384" width="10.42578125" style="221"/>
  </cols>
  <sheetData>
    <row r="1" spans="1:18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8">
      <c r="A2" s="446" t="s">
        <v>146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</row>
    <row r="3" spans="1:18">
      <c r="A3" s="447" t="s">
        <v>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</row>
    <row r="4" spans="1:18" ht="13.5" thickBot="1">
      <c r="A4" s="448" t="s">
        <v>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</row>
    <row r="5" spans="1:18" ht="13.5" thickTop="1">
      <c r="A5" s="137" t="s">
        <v>147</v>
      </c>
      <c r="B5" s="449" t="s">
        <v>148</v>
      </c>
      <c r="C5" s="449"/>
      <c r="D5" s="449"/>
      <c r="E5" s="138" t="s">
        <v>5</v>
      </c>
      <c r="F5" s="450" t="s">
        <v>6</v>
      </c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</row>
    <row r="6" spans="1:18" ht="25.5">
      <c r="A6" s="139" t="s">
        <v>149</v>
      </c>
      <c r="B6" s="444" t="s">
        <v>36</v>
      </c>
      <c r="C6" s="444"/>
      <c r="D6" s="444"/>
      <c r="E6" s="140" t="s">
        <v>150</v>
      </c>
      <c r="F6" s="445" t="s">
        <v>35</v>
      </c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5"/>
    </row>
    <row r="7" spans="1:18">
      <c r="A7" s="460" t="s">
        <v>151</v>
      </c>
      <c r="B7" s="461" t="s">
        <v>152</v>
      </c>
      <c r="C7" s="462" t="s">
        <v>153</v>
      </c>
      <c r="D7" s="455" t="s">
        <v>154</v>
      </c>
      <c r="E7" s="455"/>
      <c r="F7" s="455"/>
      <c r="G7" s="455" t="s">
        <v>155</v>
      </c>
      <c r="H7" s="455"/>
      <c r="I7" s="455"/>
      <c r="J7" s="455" t="s">
        <v>155</v>
      </c>
      <c r="K7" s="455"/>
      <c r="L7" s="455"/>
      <c r="M7" s="455" t="s">
        <v>155</v>
      </c>
      <c r="N7" s="455"/>
      <c r="O7" s="455"/>
      <c r="P7" s="456" t="s">
        <v>156</v>
      </c>
      <c r="Q7" s="456"/>
      <c r="R7" s="456"/>
    </row>
    <row r="8" spans="1:18" ht="114.75">
      <c r="A8" s="460"/>
      <c r="B8" s="461"/>
      <c r="C8" s="462"/>
      <c r="D8" s="141" t="s">
        <v>157</v>
      </c>
      <c r="E8" s="142" t="s">
        <v>158</v>
      </c>
      <c r="F8" s="143" t="s">
        <v>159</v>
      </c>
      <c r="G8" s="145" t="s">
        <v>160</v>
      </c>
      <c r="H8" s="142" t="s">
        <v>161</v>
      </c>
      <c r="I8" s="144" t="s">
        <v>195</v>
      </c>
      <c r="J8" s="145" t="s">
        <v>163</v>
      </c>
      <c r="K8" s="142" t="s">
        <v>164</v>
      </c>
      <c r="L8" s="144" t="s">
        <v>165</v>
      </c>
      <c r="M8" s="145" t="s">
        <v>166</v>
      </c>
      <c r="N8" s="142" t="s">
        <v>167</v>
      </c>
      <c r="O8" s="144" t="s">
        <v>168</v>
      </c>
      <c r="P8" s="145" t="s">
        <v>169</v>
      </c>
      <c r="Q8" s="142" t="s">
        <v>170</v>
      </c>
      <c r="R8" s="146" t="s">
        <v>171</v>
      </c>
    </row>
    <row r="9" spans="1:18" ht="13.5" thickBot="1">
      <c r="A9" s="147"/>
      <c r="B9" s="148"/>
      <c r="C9" s="148"/>
      <c r="D9" s="148" t="s">
        <v>19</v>
      </c>
      <c r="E9" s="148" t="s">
        <v>20</v>
      </c>
      <c r="F9" s="148" t="s">
        <v>21</v>
      </c>
      <c r="G9" s="148" t="s">
        <v>22</v>
      </c>
      <c r="H9" s="148" t="s">
        <v>23</v>
      </c>
      <c r="I9" s="148" t="s">
        <v>24</v>
      </c>
      <c r="J9" s="148" t="s">
        <v>172</v>
      </c>
      <c r="K9" s="148" t="s">
        <v>26</v>
      </c>
      <c r="L9" s="148" t="s">
        <v>27</v>
      </c>
      <c r="M9" s="148" t="s">
        <v>173</v>
      </c>
      <c r="N9" s="148" t="s">
        <v>174</v>
      </c>
      <c r="O9" s="148" t="s">
        <v>175</v>
      </c>
      <c r="P9" s="148" t="s">
        <v>176</v>
      </c>
      <c r="Q9" s="148" t="s">
        <v>177</v>
      </c>
      <c r="R9" s="149" t="s">
        <v>178</v>
      </c>
    </row>
    <row r="10" spans="1:18" ht="27.75" customHeight="1" thickTop="1">
      <c r="A10" s="457" t="s">
        <v>179</v>
      </c>
      <c r="B10" s="457"/>
      <c r="C10" s="152"/>
      <c r="D10" s="151"/>
      <c r="E10" s="152"/>
      <c r="F10" s="151"/>
      <c r="G10" s="152"/>
      <c r="H10" s="151"/>
      <c r="I10" s="153"/>
      <c r="J10" s="152"/>
      <c r="K10" s="151"/>
      <c r="L10" s="153"/>
      <c r="M10" s="152"/>
      <c r="N10" s="151"/>
      <c r="O10" s="153"/>
      <c r="P10" s="152"/>
      <c r="Q10" s="151"/>
      <c r="R10" s="154"/>
    </row>
    <row r="11" spans="1:18" ht="25.5">
      <c r="A11" s="355" t="s">
        <v>196</v>
      </c>
      <c r="B11" s="356" t="s">
        <v>197</v>
      </c>
      <c r="C11" s="357" t="s">
        <v>198</v>
      </c>
      <c r="D11" s="358">
        <v>1120</v>
      </c>
      <c r="E11" s="358">
        <v>41274501</v>
      </c>
      <c r="F11" s="359">
        <f>E11/D11</f>
        <v>36852.233035714286</v>
      </c>
      <c r="G11" s="358">
        <v>1200</v>
      </c>
      <c r="H11" s="358">
        <v>48851000</v>
      </c>
      <c r="I11" s="359">
        <f>H11/G11</f>
        <v>40709.166666666664</v>
      </c>
      <c r="J11" s="358">
        <v>1200</v>
      </c>
      <c r="K11" s="358">
        <v>48851000</v>
      </c>
      <c r="L11" s="359">
        <f>K11/J11</f>
        <v>40709.166666666664</v>
      </c>
      <c r="M11" s="358">
        <v>566</v>
      </c>
      <c r="N11" s="358">
        <v>14694092</v>
      </c>
      <c r="O11" s="359">
        <f>N11/M11</f>
        <v>25961.293286219083</v>
      </c>
      <c r="P11" s="358">
        <f>O11-F11</f>
        <v>-10890.939749495203</v>
      </c>
      <c r="Q11" s="358">
        <f>O11-I11</f>
        <v>-14747.873380447581</v>
      </c>
      <c r="R11" s="360">
        <f>O11-L11</f>
        <v>-14747.873380447581</v>
      </c>
    </row>
    <row r="12" spans="1:18" ht="25.5">
      <c r="A12" s="355" t="s">
        <v>199</v>
      </c>
      <c r="B12" s="356" t="s">
        <v>200</v>
      </c>
      <c r="C12" s="357" t="s">
        <v>201</v>
      </c>
      <c r="D12" s="358">
        <v>3269</v>
      </c>
      <c r="E12" s="358">
        <v>1399384415.9200001</v>
      </c>
      <c r="F12" s="359">
        <f>E12/D12</f>
        <v>428077.21502600185</v>
      </c>
      <c r="G12" s="358">
        <v>7300</v>
      </c>
      <c r="H12" s="358">
        <v>1500000000</v>
      </c>
      <c r="I12" s="359">
        <f>H12/G12</f>
        <v>205479.45205479453</v>
      </c>
      <c r="J12" s="361">
        <v>7300</v>
      </c>
      <c r="K12" s="358">
        <v>1500000000</v>
      </c>
      <c r="L12" s="359">
        <f>K12/J12</f>
        <v>205479.45205479453</v>
      </c>
      <c r="M12" s="358">
        <v>2019</v>
      </c>
      <c r="N12" s="358">
        <v>514865028.94999999</v>
      </c>
      <c r="O12" s="359">
        <f>N12/M12</f>
        <v>255009.92023278851</v>
      </c>
      <c r="P12" s="358">
        <f>O12-F12</f>
        <v>-173067.29479321334</v>
      </c>
      <c r="Q12" s="358">
        <f>O12-I12</f>
        <v>49530.468177993986</v>
      </c>
      <c r="R12" s="360">
        <f>O12-L12</f>
        <v>49530.468177993986</v>
      </c>
    </row>
    <row r="13" spans="1:18" s="222" customFormat="1">
      <c r="A13" s="362" t="s">
        <v>192</v>
      </c>
      <c r="B13" s="363" t="s">
        <v>91</v>
      </c>
      <c r="C13" s="364"/>
      <c r="D13" s="365"/>
      <c r="E13" s="365">
        <f>SUM(E11:E12)</f>
        <v>1440658916.9200001</v>
      </c>
      <c r="F13" s="365"/>
      <c r="G13" s="365"/>
      <c r="H13" s="365">
        <f>SUM(H11:H12)</f>
        <v>1548851000</v>
      </c>
      <c r="I13" s="359"/>
      <c r="J13" s="365"/>
      <c r="K13" s="365">
        <f>SUM(K11:K12)</f>
        <v>1548851000</v>
      </c>
      <c r="L13" s="359"/>
      <c r="M13" s="365"/>
      <c r="N13" s="365">
        <f>SUM(N11:N12)</f>
        <v>529559120.94999999</v>
      </c>
      <c r="O13" s="359"/>
      <c r="P13" s="365"/>
      <c r="Q13" s="365"/>
      <c r="R13" s="366"/>
    </row>
    <row r="14" spans="1:18" ht="24" customHeight="1">
      <c r="A14" s="458" t="s">
        <v>193</v>
      </c>
      <c r="B14" s="458"/>
      <c r="C14" s="367"/>
      <c r="D14" s="368"/>
      <c r="E14" s="369"/>
      <c r="F14" s="368"/>
      <c r="G14" s="369"/>
      <c r="H14" s="368"/>
      <c r="I14" s="370"/>
      <c r="J14" s="369"/>
      <c r="K14" s="368"/>
      <c r="L14" s="370"/>
      <c r="M14" s="369"/>
      <c r="N14" s="368"/>
      <c r="O14" s="370"/>
      <c r="P14" s="369"/>
      <c r="Q14" s="368"/>
      <c r="R14" s="371"/>
    </row>
    <row r="15" spans="1:18" ht="25.5">
      <c r="A15" s="372" t="s">
        <v>196</v>
      </c>
      <c r="B15" s="356" t="s">
        <v>197</v>
      </c>
      <c r="C15" s="356" t="s">
        <v>198</v>
      </c>
      <c r="D15" s="373"/>
      <c r="E15" s="373">
        <v>11519000</v>
      </c>
      <c r="F15" s="373"/>
      <c r="G15" s="373"/>
      <c r="H15" s="373">
        <v>0</v>
      </c>
      <c r="I15" s="373"/>
      <c r="J15" s="373"/>
      <c r="K15" s="373">
        <v>0</v>
      </c>
      <c r="L15" s="373"/>
      <c r="M15" s="373"/>
      <c r="N15" s="373">
        <v>4829000</v>
      </c>
      <c r="O15" s="373"/>
      <c r="P15" s="358">
        <f>O15-F15</f>
        <v>0</v>
      </c>
      <c r="Q15" s="358">
        <f>O15-I15</f>
        <v>0</v>
      </c>
      <c r="R15" s="360">
        <f>O15-L15</f>
        <v>0</v>
      </c>
    </row>
    <row r="16" spans="1:18" s="222" customFormat="1" ht="13.5" thickBot="1">
      <c r="A16" s="374" t="s">
        <v>192</v>
      </c>
      <c r="B16" s="375" t="s">
        <v>91</v>
      </c>
      <c r="C16" s="375"/>
      <c r="D16" s="376"/>
      <c r="E16" s="376">
        <f>E15+E13</f>
        <v>1452177916.9200001</v>
      </c>
      <c r="F16" s="376"/>
      <c r="G16" s="376"/>
      <c r="H16" s="376">
        <v>0</v>
      </c>
      <c r="I16" s="376"/>
      <c r="J16" s="376"/>
      <c r="K16" s="376">
        <f>SUM(K14:K15)</f>
        <v>0</v>
      </c>
      <c r="L16" s="376"/>
      <c r="M16" s="376"/>
      <c r="N16" s="376">
        <f>SUM(N14:N15)</f>
        <v>4829000</v>
      </c>
      <c r="O16" s="376"/>
      <c r="P16" s="376"/>
      <c r="Q16" s="376"/>
      <c r="R16" s="377"/>
    </row>
    <row r="17" spans="1:18" ht="13.5" thickTop="1">
      <c r="A17" s="459"/>
      <c r="B17" s="459"/>
      <c r="C17" s="459"/>
      <c r="D17" s="459"/>
      <c r="E17" s="459"/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59"/>
      <c r="Q17" s="459"/>
      <c r="R17" s="459"/>
    </row>
    <row r="18" spans="1:18">
      <c r="A18" s="219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</row>
    <row r="19" spans="1:18" s="223" customFormat="1" ht="15" customHeight="1">
      <c r="A19" s="451" t="s">
        <v>194</v>
      </c>
      <c r="B19" s="451"/>
      <c r="C19" s="52" t="s">
        <v>81</v>
      </c>
      <c r="D19" s="452" t="s">
        <v>202</v>
      </c>
      <c r="E19" s="452"/>
      <c r="F19" s="451" t="s">
        <v>80</v>
      </c>
      <c r="G19" s="451"/>
      <c r="H19" s="52" t="s">
        <v>81</v>
      </c>
      <c r="I19" s="453" t="s">
        <v>123</v>
      </c>
      <c r="J19" s="454"/>
      <c r="K19" s="452" t="s">
        <v>202</v>
      </c>
      <c r="L19" s="452"/>
      <c r="M19" s="451" t="s">
        <v>80</v>
      </c>
      <c r="N19" s="451"/>
      <c r="O19" s="52" t="s">
        <v>81</v>
      </c>
      <c r="P19" s="453" t="s">
        <v>123</v>
      </c>
      <c r="Q19" s="454"/>
    </row>
    <row r="20" spans="1:18" s="223" customFormat="1">
      <c r="A20" s="451"/>
      <c r="B20" s="451"/>
      <c r="C20" s="52" t="s">
        <v>83</v>
      </c>
      <c r="D20" s="463"/>
      <c r="E20" s="463"/>
      <c r="F20" s="451"/>
      <c r="G20" s="451"/>
      <c r="H20" s="52" t="s">
        <v>83</v>
      </c>
      <c r="I20" s="453"/>
      <c r="J20" s="454"/>
      <c r="K20" s="463"/>
      <c r="L20" s="463"/>
      <c r="M20" s="451"/>
      <c r="N20" s="451"/>
      <c r="O20" s="52" t="s">
        <v>83</v>
      </c>
      <c r="P20" s="453"/>
      <c r="Q20" s="454"/>
    </row>
    <row r="21" spans="1:18" s="223" customFormat="1" ht="15" customHeight="1">
      <c r="A21" s="451"/>
      <c r="B21" s="451"/>
      <c r="C21" s="52" t="s">
        <v>84</v>
      </c>
      <c r="D21" s="453" t="s">
        <v>535</v>
      </c>
      <c r="E21" s="454"/>
      <c r="F21" s="451"/>
      <c r="G21" s="451"/>
      <c r="H21" s="52" t="s">
        <v>84</v>
      </c>
      <c r="I21" s="453" t="s">
        <v>535</v>
      </c>
      <c r="J21" s="454"/>
      <c r="K21" s="453" t="s">
        <v>535</v>
      </c>
      <c r="L21" s="454"/>
      <c r="M21" s="451"/>
      <c r="N21" s="451"/>
      <c r="O21" s="52" t="s">
        <v>84</v>
      </c>
      <c r="P21" s="453" t="s">
        <v>535</v>
      </c>
      <c r="Q21" s="454"/>
    </row>
  </sheetData>
  <mergeCells count="33">
    <mergeCell ref="M19:N21"/>
    <mergeCell ref="P19:Q19"/>
    <mergeCell ref="D20:E20"/>
    <mergeCell ref="I20:J20"/>
    <mergeCell ref="K20:L20"/>
    <mergeCell ref="P20:Q20"/>
    <mergeCell ref="D21:E21"/>
    <mergeCell ref="I21:J21"/>
    <mergeCell ref="K21:L21"/>
    <mergeCell ref="P21:Q21"/>
    <mergeCell ref="M7:O7"/>
    <mergeCell ref="P7:R7"/>
    <mergeCell ref="A10:B10"/>
    <mergeCell ref="A14:B14"/>
    <mergeCell ref="A17:R17"/>
    <mergeCell ref="A7:A8"/>
    <mergeCell ref="B7:B8"/>
    <mergeCell ref="C7:C8"/>
    <mergeCell ref="D7:F7"/>
    <mergeCell ref="G7:I7"/>
    <mergeCell ref="J7:L7"/>
    <mergeCell ref="A19:B21"/>
    <mergeCell ref="D19:E19"/>
    <mergeCell ref="F19:G21"/>
    <mergeCell ref="I19:J19"/>
    <mergeCell ref="K19:L19"/>
    <mergeCell ref="B6:D6"/>
    <mergeCell ref="F6:R6"/>
    <mergeCell ref="A2:R2"/>
    <mergeCell ref="A3:R3"/>
    <mergeCell ref="A4:R4"/>
    <mergeCell ref="B5:D5"/>
    <mergeCell ref="F5:R5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outlinePr summaryBelow="0"/>
  </sheetPr>
  <dimension ref="A1:S33"/>
  <sheetViews>
    <sheetView topLeftCell="B1" zoomScale="90" zoomScaleNormal="90" workbookViewId="0">
      <pane xSplit="3" ySplit="9" topLeftCell="E10" activePane="bottomRight" state="frozen"/>
      <selection activeCell="E5" sqref="E5"/>
      <selection pane="topRight" activeCell="E5" sqref="E5"/>
      <selection pane="bottomLeft" activeCell="E5" sqref="E5"/>
      <selection pane="bottomRight" activeCell="P12" sqref="P12"/>
    </sheetView>
  </sheetViews>
  <sheetFormatPr defaultColWidth="10.42578125" defaultRowHeight="15"/>
  <cols>
    <col min="1" max="1" width="3.7109375" style="12" customWidth="1"/>
    <col min="2" max="2" width="9.85546875" style="12" customWidth="1"/>
    <col min="3" max="3" width="40.28515625" style="12" customWidth="1"/>
    <col min="4" max="4" width="17.140625" style="12" customWidth="1"/>
    <col min="5" max="5" width="10.140625" style="12" bestFit="1" customWidth="1"/>
    <col min="6" max="6" width="14" style="12" bestFit="1" customWidth="1"/>
    <col min="7" max="7" width="12.140625" style="12" customWidth="1"/>
    <col min="8" max="8" width="10.7109375" style="12" customWidth="1"/>
    <col min="9" max="9" width="14.42578125" style="12" customWidth="1"/>
    <col min="10" max="10" width="13.5703125" style="12" customWidth="1"/>
    <col min="11" max="11" width="14.140625" style="12" bestFit="1" customWidth="1"/>
    <col min="12" max="12" width="14" style="12" bestFit="1" customWidth="1"/>
    <col min="13" max="13" width="12.7109375" style="12" customWidth="1"/>
    <col min="14" max="14" width="10.5703125" style="12" customWidth="1"/>
    <col min="15" max="15" width="12.5703125" style="12" customWidth="1"/>
    <col min="16" max="16" width="12.140625" style="12" customWidth="1"/>
    <col min="17" max="17" width="11" style="12" customWidth="1"/>
    <col min="18" max="18" width="10.7109375" style="12" customWidth="1"/>
    <col min="19" max="19" width="11.7109375" style="12" customWidth="1"/>
    <col min="20" max="16384" width="10.42578125" style="12"/>
  </cols>
  <sheetData>
    <row r="1" spans="1:19">
      <c r="A1" s="9"/>
      <c r="B1" s="21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>
      <c r="A2" s="9"/>
      <c r="B2" s="464" t="s">
        <v>146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</row>
    <row r="3" spans="1:19">
      <c r="A3" s="9"/>
      <c r="B3" s="465" t="s">
        <v>1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</row>
    <row r="4" spans="1:19" ht="15.75" thickBot="1">
      <c r="A4" s="21"/>
      <c r="B4" s="466" t="s">
        <v>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</row>
    <row r="5" spans="1:19" ht="26.25" thickTop="1">
      <c r="A5" s="9"/>
      <c r="B5" s="137" t="s">
        <v>147</v>
      </c>
      <c r="C5" s="449" t="s">
        <v>148</v>
      </c>
      <c r="D5" s="449"/>
      <c r="E5" s="449"/>
      <c r="F5" s="138" t="s">
        <v>5</v>
      </c>
      <c r="G5" s="450" t="s">
        <v>6</v>
      </c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</row>
    <row r="6" spans="1:19" ht="25.5">
      <c r="A6" s="9"/>
      <c r="B6" s="139" t="s">
        <v>149</v>
      </c>
      <c r="C6" s="444" t="s">
        <v>38</v>
      </c>
      <c r="D6" s="444"/>
      <c r="E6" s="444"/>
      <c r="F6" s="140" t="s">
        <v>150</v>
      </c>
      <c r="G6" s="445" t="s">
        <v>37</v>
      </c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5"/>
    </row>
    <row r="7" spans="1:19">
      <c r="A7" s="9"/>
      <c r="B7" s="460" t="s">
        <v>151</v>
      </c>
      <c r="C7" s="461" t="s">
        <v>152</v>
      </c>
      <c r="D7" s="462" t="s">
        <v>153</v>
      </c>
      <c r="E7" s="455" t="s">
        <v>154</v>
      </c>
      <c r="F7" s="455"/>
      <c r="G7" s="455"/>
      <c r="H7" s="455" t="s">
        <v>155</v>
      </c>
      <c r="I7" s="455"/>
      <c r="J7" s="455"/>
      <c r="K7" s="455" t="s">
        <v>155</v>
      </c>
      <c r="L7" s="455"/>
      <c r="M7" s="455"/>
      <c r="N7" s="455" t="s">
        <v>155</v>
      </c>
      <c r="O7" s="455"/>
      <c r="P7" s="455"/>
      <c r="Q7" s="456" t="s">
        <v>156</v>
      </c>
      <c r="R7" s="456"/>
      <c r="S7" s="456"/>
    </row>
    <row r="8" spans="1:19" ht="76.5">
      <c r="A8" s="9"/>
      <c r="B8" s="460"/>
      <c r="C8" s="461"/>
      <c r="D8" s="462"/>
      <c r="E8" s="141" t="s">
        <v>157</v>
      </c>
      <c r="F8" s="142" t="s">
        <v>158</v>
      </c>
      <c r="G8" s="143" t="s">
        <v>159</v>
      </c>
      <c r="H8" s="145" t="s">
        <v>160</v>
      </c>
      <c r="I8" s="142" t="s">
        <v>161</v>
      </c>
      <c r="J8" s="144" t="s">
        <v>195</v>
      </c>
      <c r="K8" s="145" t="s">
        <v>163</v>
      </c>
      <c r="L8" s="142" t="s">
        <v>164</v>
      </c>
      <c r="M8" s="144" t="s">
        <v>165</v>
      </c>
      <c r="N8" s="145" t="s">
        <v>166</v>
      </c>
      <c r="O8" s="142" t="s">
        <v>167</v>
      </c>
      <c r="P8" s="144" t="s">
        <v>168</v>
      </c>
      <c r="Q8" s="145" t="s">
        <v>169</v>
      </c>
      <c r="R8" s="142" t="s">
        <v>170</v>
      </c>
      <c r="S8" s="146" t="s">
        <v>171</v>
      </c>
    </row>
    <row r="9" spans="1:19" ht="15.75" thickBot="1">
      <c r="A9" s="9"/>
      <c r="B9" s="147"/>
      <c r="C9" s="148"/>
      <c r="D9" s="148"/>
      <c r="E9" s="148" t="s">
        <v>19</v>
      </c>
      <c r="F9" s="148" t="s">
        <v>20</v>
      </c>
      <c r="G9" s="148" t="s">
        <v>21</v>
      </c>
      <c r="H9" s="148" t="s">
        <v>22</v>
      </c>
      <c r="I9" s="148" t="s">
        <v>23</v>
      </c>
      <c r="J9" s="148" t="s">
        <v>24</v>
      </c>
      <c r="K9" s="148" t="s">
        <v>172</v>
      </c>
      <c r="L9" s="148" t="s">
        <v>26</v>
      </c>
      <c r="M9" s="148" t="s">
        <v>27</v>
      </c>
      <c r="N9" s="148" t="s">
        <v>173</v>
      </c>
      <c r="O9" s="148" t="s">
        <v>174</v>
      </c>
      <c r="P9" s="148" t="s">
        <v>175</v>
      </c>
      <c r="Q9" s="148" t="s">
        <v>176</v>
      </c>
      <c r="R9" s="148" t="s">
        <v>177</v>
      </c>
      <c r="S9" s="149" t="s">
        <v>178</v>
      </c>
    </row>
    <row r="10" spans="1:19" ht="15.75" thickTop="1">
      <c r="A10" s="9"/>
      <c r="B10" s="457" t="s">
        <v>179</v>
      </c>
      <c r="C10" s="457"/>
      <c r="D10" s="152"/>
      <c r="E10" s="151"/>
      <c r="F10" s="152"/>
      <c r="G10" s="151"/>
      <c r="H10" s="152"/>
      <c r="I10" s="151"/>
      <c r="J10" s="153"/>
      <c r="K10" s="152"/>
      <c r="L10" s="151"/>
      <c r="M10" s="153"/>
      <c r="N10" s="152"/>
      <c r="O10" s="151"/>
      <c r="P10" s="203"/>
      <c r="Q10" s="152"/>
      <c r="R10" s="151"/>
      <c r="S10" s="154"/>
    </row>
    <row r="11" spans="1:19">
      <c r="A11" s="9"/>
      <c r="B11" s="164" t="s">
        <v>203</v>
      </c>
      <c r="C11" s="165" t="s">
        <v>204</v>
      </c>
      <c r="D11" s="165" t="s">
        <v>205</v>
      </c>
      <c r="E11" s="161">
        <v>7386940</v>
      </c>
      <c r="F11" s="161">
        <v>940055589</v>
      </c>
      <c r="G11" s="204">
        <v>127.25913422878756</v>
      </c>
      <c r="H11" s="204">
        <v>7654458</v>
      </c>
      <c r="I11" s="161">
        <v>1473945000</v>
      </c>
      <c r="J11" s="161">
        <f>I11/H11</f>
        <v>192.56033542806034</v>
      </c>
      <c r="K11" s="161">
        <v>7396905</v>
      </c>
      <c r="L11" s="161">
        <v>1474705000</v>
      </c>
      <c r="M11" s="161">
        <f t="shared" ref="M11:M24" si="0">L11/K11</f>
        <v>199.36784371301241</v>
      </c>
      <c r="N11" s="161">
        <v>2513276</v>
      </c>
      <c r="O11" s="161">
        <v>252743795</v>
      </c>
      <c r="P11" s="204">
        <f>O11/N11</f>
        <v>100.56348566572076</v>
      </c>
      <c r="Q11" s="161">
        <f>P11-G11</f>
        <v>-26.695648563066797</v>
      </c>
      <c r="R11" s="161">
        <f>P11-J11</f>
        <v>-91.996849762339579</v>
      </c>
      <c r="S11" s="205">
        <f>P11-M11</f>
        <v>-98.804358047291643</v>
      </c>
    </row>
    <row r="12" spans="1:19">
      <c r="A12" s="9"/>
      <c r="B12" s="164" t="s">
        <v>206</v>
      </c>
      <c r="C12" s="165" t="s">
        <v>207</v>
      </c>
      <c r="D12" s="165" t="s">
        <v>208</v>
      </c>
      <c r="E12" s="161">
        <v>455849</v>
      </c>
      <c r="F12" s="161">
        <v>876090000</v>
      </c>
      <c r="G12" s="204">
        <v>1921.8864141415249</v>
      </c>
      <c r="H12" s="204">
        <v>379442</v>
      </c>
      <c r="I12" s="161">
        <v>699823000</v>
      </c>
      <c r="J12" s="161">
        <f>I12/H12</f>
        <v>1844.3477527527264</v>
      </c>
      <c r="K12" s="161">
        <v>379442</v>
      </c>
      <c r="L12" s="161">
        <v>699823000</v>
      </c>
      <c r="M12" s="161">
        <f t="shared" si="0"/>
        <v>1844.3477527527264</v>
      </c>
      <c r="N12" s="161">
        <v>177534</v>
      </c>
      <c r="O12" s="161">
        <v>292014000</v>
      </c>
      <c r="P12" s="204">
        <f t="shared" ref="P12:P24" si="1">O12/N12</f>
        <v>1644.8342289364291</v>
      </c>
      <c r="Q12" s="161">
        <f t="shared" ref="Q12:Q24" si="2">P12-G12</f>
        <v>-277.05218520509584</v>
      </c>
      <c r="R12" s="161">
        <f t="shared" ref="R12:R24" si="3">P12-J12</f>
        <v>-199.51352381629727</v>
      </c>
      <c r="S12" s="205">
        <f t="shared" ref="S12:S24" si="4">P12-M12</f>
        <v>-199.51352381629727</v>
      </c>
    </row>
    <row r="13" spans="1:19" ht="25.5">
      <c r="A13" s="9"/>
      <c r="B13" s="164" t="s">
        <v>209</v>
      </c>
      <c r="C13" s="165" t="s">
        <v>210</v>
      </c>
      <c r="D13" s="165" t="s">
        <v>211</v>
      </c>
      <c r="E13" s="161">
        <v>378480</v>
      </c>
      <c r="F13" s="161">
        <v>2941910000</v>
      </c>
      <c r="G13" s="204">
        <v>7772.9602621010354</v>
      </c>
      <c r="H13" s="204">
        <v>400000</v>
      </c>
      <c r="I13" s="161">
        <v>1600157000</v>
      </c>
      <c r="J13" s="161">
        <f>I13/H13</f>
        <v>4000.3924999999999</v>
      </c>
      <c r="K13" s="161">
        <v>400000</v>
      </c>
      <c r="L13" s="161">
        <v>1600157000</v>
      </c>
      <c r="M13" s="161">
        <f t="shared" si="0"/>
        <v>4000.3924999999999</v>
      </c>
      <c r="N13" s="161">
        <v>329871</v>
      </c>
      <c r="O13" s="161">
        <v>700000000</v>
      </c>
      <c r="P13" s="204">
        <f t="shared" si="1"/>
        <v>2122.0416465830581</v>
      </c>
      <c r="Q13" s="161">
        <f t="shared" si="2"/>
        <v>-5650.9186155179777</v>
      </c>
      <c r="R13" s="161">
        <f t="shared" si="3"/>
        <v>-1878.3508534169418</v>
      </c>
      <c r="S13" s="205">
        <f t="shared" si="4"/>
        <v>-1878.3508534169418</v>
      </c>
    </row>
    <row r="14" spans="1:19" ht="25.5">
      <c r="A14" s="9"/>
      <c r="B14" s="164" t="s">
        <v>541</v>
      </c>
      <c r="C14" s="165" t="s">
        <v>542</v>
      </c>
      <c r="D14" s="165" t="s">
        <v>545</v>
      </c>
      <c r="E14" s="206">
        <v>1</v>
      </c>
      <c r="F14" s="161">
        <v>0</v>
      </c>
      <c r="G14" s="204">
        <v>0</v>
      </c>
      <c r="H14" s="161">
        <v>0</v>
      </c>
      <c r="I14" s="161">
        <v>0</v>
      </c>
      <c r="J14" s="161" t="e">
        <f t="shared" ref="J14:J22" si="5">I14/H14</f>
        <v>#DIV/0!</v>
      </c>
      <c r="K14" s="161"/>
      <c r="L14" s="161"/>
      <c r="M14" s="161" t="e">
        <f t="shared" si="0"/>
        <v>#DIV/0!</v>
      </c>
      <c r="N14" s="161">
        <v>0</v>
      </c>
      <c r="O14" s="161">
        <v>0</v>
      </c>
      <c r="P14" s="204" t="e">
        <f t="shared" si="1"/>
        <v>#DIV/0!</v>
      </c>
      <c r="Q14" s="161" t="e">
        <f t="shared" si="2"/>
        <v>#DIV/0!</v>
      </c>
      <c r="R14" s="161" t="e">
        <f t="shared" si="3"/>
        <v>#DIV/0!</v>
      </c>
      <c r="S14" s="205" t="e">
        <f t="shared" si="4"/>
        <v>#DIV/0!</v>
      </c>
    </row>
    <row r="15" spans="1:19" ht="38.25">
      <c r="A15" s="9"/>
      <c r="B15" s="164" t="s">
        <v>212</v>
      </c>
      <c r="C15" s="165" t="s">
        <v>213</v>
      </c>
      <c r="D15" s="165" t="s">
        <v>214</v>
      </c>
      <c r="E15" s="206">
        <v>0</v>
      </c>
      <c r="F15" s="161">
        <v>969450</v>
      </c>
      <c r="G15" s="204">
        <v>0</v>
      </c>
      <c r="H15" s="161" t="s">
        <v>533</v>
      </c>
      <c r="I15" s="161">
        <v>10000000</v>
      </c>
      <c r="J15" s="161">
        <f t="shared" si="5"/>
        <v>181818.18181818182</v>
      </c>
      <c r="K15" s="161" t="s">
        <v>533</v>
      </c>
      <c r="L15" s="161">
        <v>10000000</v>
      </c>
      <c r="M15" s="161">
        <f t="shared" si="0"/>
        <v>181818.18181818182</v>
      </c>
      <c r="N15" s="161">
        <v>0</v>
      </c>
      <c r="O15" s="161">
        <v>0</v>
      </c>
      <c r="P15" s="204" t="e">
        <f t="shared" si="1"/>
        <v>#DIV/0!</v>
      </c>
      <c r="Q15" s="161" t="e">
        <f t="shared" si="2"/>
        <v>#DIV/0!</v>
      </c>
      <c r="R15" s="161" t="e">
        <f t="shared" si="3"/>
        <v>#DIV/0!</v>
      </c>
      <c r="S15" s="205" t="e">
        <f t="shared" si="4"/>
        <v>#DIV/0!</v>
      </c>
    </row>
    <row r="16" spans="1:19" ht="38.25">
      <c r="A16" s="9"/>
      <c r="B16" s="164" t="s">
        <v>215</v>
      </c>
      <c r="C16" s="165" t="s">
        <v>216</v>
      </c>
      <c r="D16" s="165" t="s">
        <v>217</v>
      </c>
      <c r="E16" s="206">
        <v>0</v>
      </c>
      <c r="F16" s="161">
        <v>0</v>
      </c>
      <c r="G16" s="204">
        <v>0</v>
      </c>
      <c r="H16" s="161" t="s">
        <v>534</v>
      </c>
      <c r="I16" s="161">
        <v>198816333</v>
      </c>
      <c r="J16" s="161">
        <f t="shared" si="5"/>
        <v>46075.627578215528</v>
      </c>
      <c r="K16" s="161" t="s">
        <v>534</v>
      </c>
      <c r="L16" s="161">
        <v>198816333</v>
      </c>
      <c r="M16" s="161">
        <f t="shared" si="0"/>
        <v>46075.627578215528</v>
      </c>
      <c r="N16" s="161">
        <v>0</v>
      </c>
      <c r="O16" s="161">
        <v>0</v>
      </c>
      <c r="P16" s="204" t="e">
        <f t="shared" si="1"/>
        <v>#DIV/0!</v>
      </c>
      <c r="Q16" s="161" t="e">
        <f t="shared" si="2"/>
        <v>#DIV/0!</v>
      </c>
      <c r="R16" s="161" t="e">
        <f t="shared" si="3"/>
        <v>#DIV/0!</v>
      </c>
      <c r="S16" s="205" t="e">
        <f t="shared" si="4"/>
        <v>#DIV/0!</v>
      </c>
    </row>
    <row r="17" spans="1:19" ht="51">
      <c r="A17" s="9"/>
      <c r="B17" s="164" t="s">
        <v>218</v>
      </c>
      <c r="C17" s="165" t="s">
        <v>219</v>
      </c>
      <c r="D17" s="165" t="s">
        <v>220</v>
      </c>
      <c r="E17" s="206">
        <v>0</v>
      </c>
      <c r="F17" s="161">
        <v>0</v>
      </c>
      <c r="G17" s="204">
        <v>0</v>
      </c>
      <c r="H17" s="161" t="s">
        <v>546</v>
      </c>
      <c r="I17" s="161">
        <v>2430000</v>
      </c>
      <c r="J17" s="161">
        <f t="shared" si="5"/>
        <v>2430000</v>
      </c>
      <c r="K17" s="161" t="s">
        <v>546</v>
      </c>
      <c r="L17" s="161">
        <v>2430000</v>
      </c>
      <c r="M17" s="161">
        <f t="shared" si="0"/>
        <v>2430000</v>
      </c>
      <c r="N17" s="161">
        <v>0</v>
      </c>
      <c r="O17" s="161">
        <v>0</v>
      </c>
      <c r="P17" s="204" t="e">
        <f t="shared" si="1"/>
        <v>#DIV/0!</v>
      </c>
      <c r="Q17" s="161" t="e">
        <f t="shared" si="2"/>
        <v>#DIV/0!</v>
      </c>
      <c r="R17" s="161" t="e">
        <f t="shared" si="3"/>
        <v>#DIV/0!</v>
      </c>
      <c r="S17" s="205" t="e">
        <f t="shared" si="4"/>
        <v>#DIV/0!</v>
      </c>
    </row>
    <row r="18" spans="1:19" ht="25.5">
      <c r="A18" s="9"/>
      <c r="B18" s="164" t="s">
        <v>221</v>
      </c>
      <c r="C18" s="165" t="s">
        <v>222</v>
      </c>
      <c r="D18" s="165" t="s">
        <v>188</v>
      </c>
      <c r="E18" s="206">
        <v>150</v>
      </c>
      <c r="F18" s="161">
        <v>4398989.8899999997</v>
      </c>
      <c r="G18" s="204">
        <v>29326.599266666664</v>
      </c>
      <c r="H18" s="161"/>
      <c r="I18" s="161">
        <v>119006667</v>
      </c>
      <c r="J18" s="161" t="e">
        <f t="shared" si="5"/>
        <v>#DIV/0!</v>
      </c>
      <c r="K18" s="161"/>
      <c r="L18" s="161">
        <v>119006667</v>
      </c>
      <c r="M18" s="161" t="e">
        <f t="shared" si="0"/>
        <v>#DIV/0!</v>
      </c>
      <c r="N18" s="207"/>
      <c r="O18" s="161">
        <v>20169510</v>
      </c>
      <c r="P18" s="204" t="e">
        <f t="shared" si="1"/>
        <v>#DIV/0!</v>
      </c>
      <c r="Q18" s="161" t="e">
        <f t="shared" si="2"/>
        <v>#DIV/0!</v>
      </c>
      <c r="R18" s="161" t="e">
        <f t="shared" si="3"/>
        <v>#DIV/0!</v>
      </c>
      <c r="S18" s="205" t="e">
        <f t="shared" si="4"/>
        <v>#DIV/0!</v>
      </c>
    </row>
    <row r="19" spans="1:19" ht="25.5">
      <c r="A19" s="9"/>
      <c r="B19" s="164" t="s">
        <v>223</v>
      </c>
      <c r="C19" s="165" t="s">
        <v>543</v>
      </c>
      <c r="D19" s="165" t="s">
        <v>224</v>
      </c>
      <c r="E19" s="206">
        <v>1</v>
      </c>
      <c r="F19" s="161">
        <v>124718030</v>
      </c>
      <c r="G19" s="204">
        <v>124718030</v>
      </c>
      <c r="H19" s="161">
        <v>1</v>
      </c>
      <c r="I19" s="161">
        <v>108000000</v>
      </c>
      <c r="J19" s="161">
        <f t="shared" si="5"/>
        <v>108000000</v>
      </c>
      <c r="K19" s="161" t="s">
        <v>546</v>
      </c>
      <c r="L19" s="161">
        <v>108000000</v>
      </c>
      <c r="M19" s="161">
        <f t="shared" si="0"/>
        <v>108000000</v>
      </c>
      <c r="N19" s="161">
        <v>0</v>
      </c>
      <c r="O19" s="161">
        <v>0</v>
      </c>
      <c r="P19" s="204" t="e">
        <f t="shared" si="1"/>
        <v>#DIV/0!</v>
      </c>
      <c r="Q19" s="161" t="e">
        <f t="shared" si="2"/>
        <v>#DIV/0!</v>
      </c>
      <c r="R19" s="161" t="e">
        <f t="shared" si="3"/>
        <v>#DIV/0!</v>
      </c>
      <c r="S19" s="205" t="e">
        <f t="shared" si="4"/>
        <v>#DIV/0!</v>
      </c>
    </row>
    <row r="20" spans="1:19">
      <c r="A20" s="9"/>
      <c r="B20" s="164" t="s">
        <v>225</v>
      </c>
      <c r="C20" s="165" t="s">
        <v>544</v>
      </c>
      <c r="D20" s="165" t="s">
        <v>217</v>
      </c>
      <c r="E20" s="206">
        <v>0</v>
      </c>
      <c r="F20" s="161">
        <v>0</v>
      </c>
      <c r="G20" s="204">
        <v>0</v>
      </c>
      <c r="H20" s="161">
        <v>0</v>
      </c>
      <c r="I20" s="161">
        <v>50000000</v>
      </c>
      <c r="J20" s="161" t="e">
        <f t="shared" si="5"/>
        <v>#DIV/0!</v>
      </c>
      <c r="K20" s="161"/>
      <c r="L20" s="161">
        <v>50000000</v>
      </c>
      <c r="M20" s="161" t="e">
        <f t="shared" si="0"/>
        <v>#DIV/0!</v>
      </c>
      <c r="N20" s="161">
        <v>0</v>
      </c>
      <c r="O20" s="161">
        <v>0</v>
      </c>
      <c r="P20" s="204" t="e">
        <f t="shared" si="1"/>
        <v>#DIV/0!</v>
      </c>
      <c r="Q20" s="161" t="e">
        <f t="shared" si="2"/>
        <v>#DIV/0!</v>
      </c>
      <c r="R20" s="161" t="e">
        <f t="shared" si="3"/>
        <v>#DIV/0!</v>
      </c>
      <c r="S20" s="205" t="e">
        <f t="shared" si="4"/>
        <v>#DIV/0!</v>
      </c>
    </row>
    <row r="21" spans="1:19" ht="25.5">
      <c r="A21" s="9"/>
      <c r="B21" s="164" t="s">
        <v>226</v>
      </c>
      <c r="C21" s="165" t="s">
        <v>227</v>
      </c>
      <c r="D21" s="165" t="s">
        <v>228</v>
      </c>
      <c r="E21" s="206">
        <v>1</v>
      </c>
      <c r="F21" s="161">
        <v>5175313.24</v>
      </c>
      <c r="G21" s="204">
        <v>5175313.24</v>
      </c>
      <c r="H21" s="161">
        <v>0</v>
      </c>
      <c r="I21" s="161">
        <v>0</v>
      </c>
      <c r="J21" s="161" t="e">
        <f t="shared" si="5"/>
        <v>#DIV/0!</v>
      </c>
      <c r="K21" s="161">
        <v>0</v>
      </c>
      <c r="L21" s="161">
        <v>0</v>
      </c>
      <c r="M21" s="161" t="e">
        <f t="shared" si="0"/>
        <v>#DIV/0!</v>
      </c>
      <c r="N21" s="161">
        <v>0</v>
      </c>
      <c r="O21" s="161">
        <v>0</v>
      </c>
      <c r="P21" s="204" t="e">
        <f t="shared" si="1"/>
        <v>#DIV/0!</v>
      </c>
      <c r="Q21" s="161" t="e">
        <f t="shared" si="2"/>
        <v>#DIV/0!</v>
      </c>
      <c r="R21" s="161" t="e">
        <f t="shared" si="3"/>
        <v>#DIV/0!</v>
      </c>
      <c r="S21" s="205" t="e">
        <f t="shared" si="4"/>
        <v>#DIV/0!</v>
      </c>
    </row>
    <row r="22" spans="1:19">
      <c r="A22" s="9"/>
      <c r="B22" s="164" t="s">
        <v>229</v>
      </c>
      <c r="C22" s="165" t="s">
        <v>230</v>
      </c>
      <c r="D22" s="165"/>
      <c r="E22" s="206">
        <v>1</v>
      </c>
      <c r="F22" s="161">
        <v>7726929.9400000004</v>
      </c>
      <c r="G22" s="204">
        <v>7726929.9400000004</v>
      </c>
      <c r="H22" s="161">
        <v>0</v>
      </c>
      <c r="I22" s="161">
        <v>0</v>
      </c>
      <c r="J22" s="161" t="e">
        <f t="shared" si="5"/>
        <v>#DIV/0!</v>
      </c>
      <c r="K22" s="161">
        <v>0</v>
      </c>
      <c r="L22" s="161">
        <v>0</v>
      </c>
      <c r="M22" s="161" t="e">
        <f t="shared" si="0"/>
        <v>#DIV/0!</v>
      </c>
      <c r="N22" s="161">
        <v>0</v>
      </c>
      <c r="O22" s="161">
        <v>0</v>
      </c>
      <c r="P22" s="204" t="e">
        <f t="shared" si="1"/>
        <v>#DIV/0!</v>
      </c>
      <c r="Q22" s="161" t="e">
        <f t="shared" si="2"/>
        <v>#DIV/0!</v>
      </c>
      <c r="R22" s="161" t="e">
        <f t="shared" si="3"/>
        <v>#DIV/0!</v>
      </c>
      <c r="S22" s="205" t="e">
        <f t="shared" si="4"/>
        <v>#DIV/0!</v>
      </c>
    </row>
    <row r="23" spans="1:19" ht="25.5">
      <c r="A23" s="9"/>
      <c r="B23" s="164" t="s">
        <v>231</v>
      </c>
      <c r="C23" s="165" t="s">
        <v>232</v>
      </c>
      <c r="D23" s="165" t="s">
        <v>224</v>
      </c>
      <c r="E23" s="206">
        <v>1</v>
      </c>
      <c r="F23" s="161">
        <v>26999951.43</v>
      </c>
      <c r="G23" s="204">
        <v>26999951.43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 t="e">
        <f t="shared" si="0"/>
        <v>#DIV/0!</v>
      </c>
      <c r="N23" s="161">
        <v>0</v>
      </c>
      <c r="O23" s="161">
        <v>0</v>
      </c>
      <c r="P23" s="204" t="e">
        <f t="shared" si="1"/>
        <v>#DIV/0!</v>
      </c>
      <c r="Q23" s="161" t="e">
        <f t="shared" si="2"/>
        <v>#DIV/0!</v>
      </c>
      <c r="R23" s="161" t="e">
        <f t="shared" si="3"/>
        <v>#DIV/0!</v>
      </c>
      <c r="S23" s="205" t="e">
        <f t="shared" si="4"/>
        <v>#DIV/0!</v>
      </c>
    </row>
    <row r="24" spans="1:19">
      <c r="A24" s="9"/>
      <c r="B24" s="164" t="s">
        <v>233</v>
      </c>
      <c r="C24" s="165" t="s">
        <v>234</v>
      </c>
      <c r="D24" s="165"/>
      <c r="E24" s="206">
        <v>1</v>
      </c>
      <c r="F24" s="161">
        <v>3513711</v>
      </c>
      <c r="G24" s="204">
        <v>3513711</v>
      </c>
      <c r="H24" s="161">
        <v>0</v>
      </c>
      <c r="I24" s="161">
        <v>0</v>
      </c>
      <c r="J24" s="161">
        <v>0</v>
      </c>
      <c r="K24" s="161"/>
      <c r="L24" s="161"/>
      <c r="M24" s="161" t="e">
        <f t="shared" si="0"/>
        <v>#DIV/0!</v>
      </c>
      <c r="N24" s="161">
        <v>0</v>
      </c>
      <c r="O24" s="161">
        <v>0</v>
      </c>
      <c r="P24" s="204" t="e">
        <f t="shared" si="1"/>
        <v>#DIV/0!</v>
      </c>
      <c r="Q24" s="161" t="e">
        <f t="shared" si="2"/>
        <v>#DIV/0!</v>
      </c>
      <c r="R24" s="161" t="e">
        <f t="shared" si="3"/>
        <v>#DIV/0!</v>
      </c>
      <c r="S24" s="205" t="e">
        <f t="shared" si="4"/>
        <v>#DIV/0!</v>
      </c>
    </row>
    <row r="25" spans="1:19" s="18" customFormat="1">
      <c r="A25" s="11"/>
      <c r="B25" s="166" t="s">
        <v>192</v>
      </c>
      <c r="C25" s="167" t="s">
        <v>91</v>
      </c>
      <c r="D25" s="167"/>
      <c r="E25" s="208"/>
      <c r="F25" s="208">
        <f>SUM(F11:F24)</f>
        <v>4931557964.5</v>
      </c>
      <c r="G25" s="208"/>
      <c r="H25" s="209"/>
      <c r="I25" s="208">
        <f>SUM(I11:I24)</f>
        <v>4262178000</v>
      </c>
      <c r="J25" s="209"/>
      <c r="K25" s="209"/>
      <c r="L25" s="208">
        <f>SUM(L11:L24)</f>
        <v>4262938000</v>
      </c>
      <c r="M25" s="209"/>
      <c r="N25" s="209"/>
      <c r="O25" s="208">
        <f>SUM(O11:O24)</f>
        <v>1264927305</v>
      </c>
      <c r="P25" s="210"/>
      <c r="Q25" s="211"/>
      <c r="R25" s="209"/>
      <c r="S25" s="212"/>
    </row>
    <row r="26" spans="1:19" ht="20.25" customHeight="1">
      <c r="A26" s="9"/>
      <c r="B26" s="457" t="s">
        <v>193</v>
      </c>
      <c r="C26" s="457"/>
      <c r="D26" s="150"/>
      <c r="E26" s="151"/>
      <c r="F26" s="152"/>
      <c r="G26" s="151"/>
      <c r="H26" s="152"/>
      <c r="I26" s="151"/>
      <c r="J26" s="153"/>
      <c r="K26" s="152"/>
      <c r="L26" s="151"/>
      <c r="M26" s="153"/>
      <c r="N26" s="152"/>
      <c r="O26" s="151"/>
      <c r="P26" s="153"/>
      <c r="Q26" s="152"/>
      <c r="R26" s="151"/>
      <c r="S26" s="154"/>
    </row>
    <row r="27" spans="1:19">
      <c r="A27" s="9"/>
      <c r="B27" s="213" t="s">
        <v>203</v>
      </c>
      <c r="C27" s="165" t="s">
        <v>204</v>
      </c>
      <c r="D27" s="165" t="s">
        <v>205</v>
      </c>
      <c r="E27" s="214"/>
      <c r="F27" s="215">
        <v>0</v>
      </c>
      <c r="G27" s="214"/>
      <c r="H27" s="214"/>
      <c r="I27" s="215">
        <v>0</v>
      </c>
      <c r="J27" s="214"/>
      <c r="K27" s="214"/>
      <c r="L27" s="215">
        <v>0</v>
      </c>
      <c r="M27" s="214"/>
      <c r="N27" s="214"/>
      <c r="O27" s="215"/>
      <c r="P27" s="214"/>
      <c r="Q27" s="161">
        <f>P27-G27</f>
        <v>0</v>
      </c>
      <c r="R27" s="161">
        <f>P27-J27</f>
        <v>0</v>
      </c>
      <c r="S27" s="205">
        <f>P27-M27</f>
        <v>0</v>
      </c>
    </row>
    <row r="28" spans="1:19" s="18" customFormat="1" ht="15.75" thickBot="1">
      <c r="A28" s="11"/>
      <c r="B28" s="193" t="s">
        <v>192</v>
      </c>
      <c r="C28" s="194" t="s">
        <v>91</v>
      </c>
      <c r="D28" s="194"/>
      <c r="E28" s="216"/>
      <c r="F28" s="217">
        <v>0</v>
      </c>
      <c r="G28" s="216"/>
      <c r="H28" s="216"/>
      <c r="I28" s="217">
        <v>0</v>
      </c>
      <c r="J28" s="216"/>
      <c r="K28" s="216"/>
      <c r="L28" s="217">
        <v>0</v>
      </c>
      <c r="M28" s="216"/>
      <c r="N28" s="216"/>
      <c r="O28" s="217">
        <f>O27</f>
        <v>0</v>
      </c>
      <c r="P28" s="216"/>
      <c r="Q28" s="216"/>
      <c r="R28" s="216"/>
      <c r="S28" s="218"/>
    </row>
    <row r="29" spans="1:19" ht="15.75" thickTop="1">
      <c r="A29" s="9"/>
      <c r="B29" s="468"/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</row>
    <row r="30" spans="1:19">
      <c r="A30" s="9"/>
      <c r="B30" s="21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customFormat="1" ht="21" customHeight="1">
      <c r="C31" s="451" t="s">
        <v>194</v>
      </c>
      <c r="D31" s="451"/>
      <c r="E31" s="52" t="s">
        <v>81</v>
      </c>
      <c r="F31" s="467" t="s">
        <v>235</v>
      </c>
      <c r="G31" s="467"/>
      <c r="H31" s="451" t="s">
        <v>80</v>
      </c>
      <c r="I31" s="451"/>
      <c r="J31" s="61" t="s">
        <v>81</v>
      </c>
      <c r="K31" s="453" t="s">
        <v>123</v>
      </c>
      <c r="L31" s="454"/>
      <c r="M31" s="52" t="s">
        <v>81</v>
      </c>
      <c r="N31" s="62" t="s">
        <v>235</v>
      </c>
      <c r="O31" s="451" t="s">
        <v>80</v>
      </c>
      <c r="P31" s="451"/>
      <c r="Q31" s="61" t="s">
        <v>81</v>
      </c>
      <c r="R31" s="453" t="s">
        <v>123</v>
      </c>
      <c r="S31" s="454"/>
    </row>
    <row r="32" spans="1:19" customFormat="1">
      <c r="C32" s="451"/>
      <c r="D32" s="451"/>
      <c r="E32" s="52" t="s">
        <v>83</v>
      </c>
      <c r="F32" s="469"/>
      <c r="G32" s="469"/>
      <c r="H32" s="451"/>
      <c r="I32" s="451"/>
      <c r="J32" s="61" t="s">
        <v>83</v>
      </c>
      <c r="K32" s="453"/>
      <c r="L32" s="454"/>
      <c r="M32" s="52" t="s">
        <v>83</v>
      </c>
      <c r="N32" s="63"/>
      <c r="O32" s="451"/>
      <c r="P32" s="451"/>
      <c r="Q32" s="61" t="s">
        <v>83</v>
      </c>
      <c r="R32" s="453"/>
      <c r="S32" s="454"/>
    </row>
    <row r="33" spans="3:19" customFormat="1" ht="15" customHeight="1">
      <c r="C33" s="451"/>
      <c r="D33" s="451"/>
      <c r="E33" s="52" t="s">
        <v>84</v>
      </c>
      <c r="F33" s="469" t="s">
        <v>535</v>
      </c>
      <c r="G33" s="469"/>
      <c r="H33" s="451"/>
      <c r="I33" s="451"/>
      <c r="J33" s="61" t="s">
        <v>84</v>
      </c>
      <c r="K33" s="469" t="s">
        <v>535</v>
      </c>
      <c r="L33" s="469"/>
      <c r="M33" s="52" t="s">
        <v>84</v>
      </c>
      <c r="N33" s="63" t="s">
        <v>535</v>
      </c>
      <c r="O33" s="451"/>
      <c r="P33" s="451"/>
      <c r="Q33" s="61" t="s">
        <v>84</v>
      </c>
      <c r="R33" s="453" t="s">
        <v>535</v>
      </c>
      <c r="S33" s="454"/>
    </row>
  </sheetData>
  <mergeCells count="30">
    <mergeCell ref="R31:S31"/>
    <mergeCell ref="F32:G32"/>
    <mergeCell ref="K32:L32"/>
    <mergeCell ref="R32:S32"/>
    <mergeCell ref="F33:G33"/>
    <mergeCell ref="K33:L33"/>
    <mergeCell ref="R33:S33"/>
    <mergeCell ref="N7:P7"/>
    <mergeCell ref="Q7:S7"/>
    <mergeCell ref="B10:C10"/>
    <mergeCell ref="B26:C26"/>
    <mergeCell ref="B29:S29"/>
    <mergeCell ref="B7:B8"/>
    <mergeCell ref="C7:C8"/>
    <mergeCell ref="D7:D8"/>
    <mergeCell ref="E7:G7"/>
    <mergeCell ref="H7:J7"/>
    <mergeCell ref="K7:M7"/>
    <mergeCell ref="C31:D33"/>
    <mergeCell ref="F31:G31"/>
    <mergeCell ref="H31:I33"/>
    <mergeCell ref="K31:L31"/>
    <mergeCell ref="O31:P33"/>
    <mergeCell ref="C6:E6"/>
    <mergeCell ref="G6:S6"/>
    <mergeCell ref="B2:S2"/>
    <mergeCell ref="B3:S3"/>
    <mergeCell ref="B4:S4"/>
    <mergeCell ref="C5:E5"/>
    <mergeCell ref="G5:S5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outlinePr summaryBelow="0"/>
  </sheetPr>
  <dimension ref="A1:U151"/>
  <sheetViews>
    <sheetView view="pageBreakPreview" zoomScale="90" zoomScaleNormal="100" zoomScaleSheetLayoutView="90" workbookViewId="0">
      <pane xSplit="3" ySplit="10" topLeftCell="D135" activePane="bottomRight" state="frozen"/>
      <selection activeCell="E5" sqref="E5"/>
      <selection pane="topRight" activeCell="E5" sqref="E5"/>
      <selection pane="bottomLeft" activeCell="E5" sqref="E5"/>
      <selection pane="bottomRight" activeCell="P156" activeCellId="1" sqref="P151:Q151 P156"/>
    </sheetView>
  </sheetViews>
  <sheetFormatPr defaultColWidth="10.42578125" defaultRowHeight="12.75"/>
  <cols>
    <col min="1" max="1" width="10.28515625" style="136" customWidth="1"/>
    <col min="2" max="2" width="35.140625" style="136" customWidth="1"/>
    <col min="3" max="3" width="17.42578125" style="199" customWidth="1"/>
    <col min="4" max="4" width="12.5703125" style="136" customWidth="1"/>
    <col min="5" max="6" width="15.85546875" style="136" customWidth="1"/>
    <col min="7" max="7" width="12.5703125" style="200" customWidth="1"/>
    <col min="8" max="9" width="16.85546875" style="136" bestFit="1" customWidth="1"/>
    <col min="10" max="10" width="12.5703125" style="136" customWidth="1"/>
    <col min="11" max="11" width="16" style="136" customWidth="1"/>
    <col min="12" max="12" width="18.42578125" style="136" bestFit="1" customWidth="1"/>
    <col min="13" max="13" width="10.7109375" style="201" customWidth="1"/>
    <col min="14" max="14" width="15" style="136" customWidth="1"/>
    <col min="15" max="15" width="13.140625" style="202" customWidth="1"/>
    <col min="16" max="16" width="12.5703125" style="136" customWidth="1"/>
    <col min="17" max="17" width="12" style="136" customWidth="1"/>
    <col min="18" max="18" width="12.5703125" style="136" bestFit="1" customWidth="1"/>
    <col min="19" max="256" width="10.42578125" style="136"/>
    <col min="257" max="257" width="10.28515625" style="136" customWidth="1"/>
    <col min="258" max="258" width="33.85546875" style="136" customWidth="1"/>
    <col min="259" max="259" width="17.42578125" style="136" customWidth="1"/>
    <col min="260" max="260" width="12.5703125" style="136" customWidth="1"/>
    <col min="261" max="262" width="15.85546875" style="136" customWidth="1"/>
    <col min="263" max="263" width="12.5703125" style="136" customWidth="1"/>
    <col min="264" max="265" width="16.85546875" style="136" bestFit="1" customWidth="1"/>
    <col min="266" max="266" width="12.5703125" style="136" customWidth="1"/>
    <col min="267" max="267" width="16" style="136" customWidth="1"/>
    <col min="268" max="268" width="18.42578125" style="136" bestFit="1" customWidth="1"/>
    <col min="269" max="269" width="10.7109375" style="136" customWidth="1"/>
    <col min="270" max="270" width="14" style="136" customWidth="1"/>
    <col min="271" max="271" width="15.5703125" style="136" customWidth="1"/>
    <col min="272" max="272" width="12.5703125" style="136" customWidth="1"/>
    <col min="273" max="273" width="14.42578125" style="136" customWidth="1"/>
    <col min="274" max="274" width="12.5703125" style="136" bestFit="1" customWidth="1"/>
    <col min="275" max="512" width="10.42578125" style="136"/>
    <col min="513" max="513" width="10.28515625" style="136" customWidth="1"/>
    <col min="514" max="514" width="33.85546875" style="136" customWidth="1"/>
    <col min="515" max="515" width="17.42578125" style="136" customWidth="1"/>
    <col min="516" max="516" width="12.5703125" style="136" customWidth="1"/>
    <col min="517" max="518" width="15.85546875" style="136" customWidth="1"/>
    <col min="519" max="519" width="12.5703125" style="136" customWidth="1"/>
    <col min="520" max="521" width="16.85546875" style="136" bestFit="1" customWidth="1"/>
    <col min="522" max="522" width="12.5703125" style="136" customWidth="1"/>
    <col min="523" max="523" width="16" style="136" customWidth="1"/>
    <col min="524" max="524" width="18.42578125" style="136" bestFit="1" customWidth="1"/>
    <col min="525" max="525" width="10.7109375" style="136" customWidth="1"/>
    <col min="526" max="526" width="14" style="136" customWidth="1"/>
    <col min="527" max="527" width="15.5703125" style="136" customWidth="1"/>
    <col min="528" max="528" width="12.5703125" style="136" customWidth="1"/>
    <col min="529" max="529" width="14.42578125" style="136" customWidth="1"/>
    <col min="530" max="530" width="12.5703125" style="136" bestFit="1" customWidth="1"/>
    <col min="531" max="768" width="10.42578125" style="136"/>
    <col min="769" max="769" width="10.28515625" style="136" customWidth="1"/>
    <col min="770" max="770" width="33.85546875" style="136" customWidth="1"/>
    <col min="771" max="771" width="17.42578125" style="136" customWidth="1"/>
    <col min="772" max="772" width="12.5703125" style="136" customWidth="1"/>
    <col min="773" max="774" width="15.85546875" style="136" customWidth="1"/>
    <col min="775" max="775" width="12.5703125" style="136" customWidth="1"/>
    <col min="776" max="777" width="16.85546875" style="136" bestFit="1" customWidth="1"/>
    <col min="778" max="778" width="12.5703125" style="136" customWidth="1"/>
    <col min="779" max="779" width="16" style="136" customWidth="1"/>
    <col min="780" max="780" width="18.42578125" style="136" bestFit="1" customWidth="1"/>
    <col min="781" max="781" width="10.7109375" style="136" customWidth="1"/>
    <col min="782" max="782" width="14" style="136" customWidth="1"/>
    <col min="783" max="783" width="15.5703125" style="136" customWidth="1"/>
    <col min="784" max="784" width="12.5703125" style="136" customWidth="1"/>
    <col min="785" max="785" width="14.42578125" style="136" customWidth="1"/>
    <col min="786" max="786" width="12.5703125" style="136" bestFit="1" customWidth="1"/>
    <col min="787" max="1024" width="10.42578125" style="136"/>
    <col min="1025" max="1025" width="10.28515625" style="136" customWidth="1"/>
    <col min="1026" max="1026" width="33.85546875" style="136" customWidth="1"/>
    <col min="1027" max="1027" width="17.42578125" style="136" customWidth="1"/>
    <col min="1028" max="1028" width="12.5703125" style="136" customWidth="1"/>
    <col min="1029" max="1030" width="15.85546875" style="136" customWidth="1"/>
    <col min="1031" max="1031" width="12.5703125" style="136" customWidth="1"/>
    <col min="1032" max="1033" width="16.85546875" style="136" bestFit="1" customWidth="1"/>
    <col min="1034" max="1034" width="12.5703125" style="136" customWidth="1"/>
    <col min="1035" max="1035" width="16" style="136" customWidth="1"/>
    <col min="1036" max="1036" width="18.42578125" style="136" bestFit="1" customWidth="1"/>
    <col min="1037" max="1037" width="10.7109375" style="136" customWidth="1"/>
    <col min="1038" max="1038" width="14" style="136" customWidth="1"/>
    <col min="1039" max="1039" width="15.5703125" style="136" customWidth="1"/>
    <col min="1040" max="1040" width="12.5703125" style="136" customWidth="1"/>
    <col min="1041" max="1041" width="14.42578125" style="136" customWidth="1"/>
    <col min="1042" max="1042" width="12.5703125" style="136" bestFit="1" customWidth="1"/>
    <col min="1043" max="1280" width="10.42578125" style="136"/>
    <col min="1281" max="1281" width="10.28515625" style="136" customWidth="1"/>
    <col min="1282" max="1282" width="33.85546875" style="136" customWidth="1"/>
    <col min="1283" max="1283" width="17.42578125" style="136" customWidth="1"/>
    <col min="1284" max="1284" width="12.5703125" style="136" customWidth="1"/>
    <col min="1285" max="1286" width="15.85546875" style="136" customWidth="1"/>
    <col min="1287" max="1287" width="12.5703125" style="136" customWidth="1"/>
    <col min="1288" max="1289" width="16.85546875" style="136" bestFit="1" customWidth="1"/>
    <col min="1290" max="1290" width="12.5703125" style="136" customWidth="1"/>
    <col min="1291" max="1291" width="16" style="136" customWidth="1"/>
    <col min="1292" max="1292" width="18.42578125" style="136" bestFit="1" customWidth="1"/>
    <col min="1293" max="1293" width="10.7109375" style="136" customWidth="1"/>
    <col min="1294" max="1294" width="14" style="136" customWidth="1"/>
    <col min="1295" max="1295" width="15.5703125" style="136" customWidth="1"/>
    <col min="1296" max="1296" width="12.5703125" style="136" customWidth="1"/>
    <col min="1297" max="1297" width="14.42578125" style="136" customWidth="1"/>
    <col min="1298" max="1298" width="12.5703125" style="136" bestFit="1" customWidth="1"/>
    <col min="1299" max="1536" width="10.42578125" style="136"/>
    <col min="1537" max="1537" width="10.28515625" style="136" customWidth="1"/>
    <col min="1538" max="1538" width="33.85546875" style="136" customWidth="1"/>
    <col min="1539" max="1539" width="17.42578125" style="136" customWidth="1"/>
    <col min="1540" max="1540" width="12.5703125" style="136" customWidth="1"/>
    <col min="1541" max="1542" width="15.85546875" style="136" customWidth="1"/>
    <col min="1543" max="1543" width="12.5703125" style="136" customWidth="1"/>
    <col min="1544" max="1545" width="16.85546875" style="136" bestFit="1" customWidth="1"/>
    <col min="1546" max="1546" width="12.5703125" style="136" customWidth="1"/>
    <col min="1547" max="1547" width="16" style="136" customWidth="1"/>
    <col min="1548" max="1548" width="18.42578125" style="136" bestFit="1" customWidth="1"/>
    <col min="1549" max="1549" width="10.7109375" style="136" customWidth="1"/>
    <col min="1550" max="1550" width="14" style="136" customWidth="1"/>
    <col min="1551" max="1551" width="15.5703125" style="136" customWidth="1"/>
    <col min="1552" max="1552" width="12.5703125" style="136" customWidth="1"/>
    <col min="1553" max="1553" width="14.42578125" style="136" customWidth="1"/>
    <col min="1554" max="1554" width="12.5703125" style="136" bestFit="1" customWidth="1"/>
    <col min="1555" max="1792" width="10.42578125" style="136"/>
    <col min="1793" max="1793" width="10.28515625" style="136" customWidth="1"/>
    <col min="1794" max="1794" width="33.85546875" style="136" customWidth="1"/>
    <col min="1795" max="1795" width="17.42578125" style="136" customWidth="1"/>
    <col min="1796" max="1796" width="12.5703125" style="136" customWidth="1"/>
    <col min="1797" max="1798" width="15.85546875" style="136" customWidth="1"/>
    <col min="1799" max="1799" width="12.5703125" style="136" customWidth="1"/>
    <col min="1800" max="1801" width="16.85546875" style="136" bestFit="1" customWidth="1"/>
    <col min="1802" max="1802" width="12.5703125" style="136" customWidth="1"/>
    <col min="1803" max="1803" width="16" style="136" customWidth="1"/>
    <col min="1804" max="1804" width="18.42578125" style="136" bestFit="1" customWidth="1"/>
    <col min="1805" max="1805" width="10.7109375" style="136" customWidth="1"/>
    <col min="1806" max="1806" width="14" style="136" customWidth="1"/>
    <col min="1807" max="1807" width="15.5703125" style="136" customWidth="1"/>
    <col min="1808" max="1808" width="12.5703125" style="136" customWidth="1"/>
    <col min="1809" max="1809" width="14.42578125" style="136" customWidth="1"/>
    <col min="1810" max="1810" width="12.5703125" style="136" bestFit="1" customWidth="1"/>
    <col min="1811" max="2048" width="10.42578125" style="136"/>
    <col min="2049" max="2049" width="10.28515625" style="136" customWidth="1"/>
    <col min="2050" max="2050" width="33.85546875" style="136" customWidth="1"/>
    <col min="2051" max="2051" width="17.42578125" style="136" customWidth="1"/>
    <col min="2052" max="2052" width="12.5703125" style="136" customWidth="1"/>
    <col min="2053" max="2054" width="15.85546875" style="136" customWidth="1"/>
    <col min="2055" max="2055" width="12.5703125" style="136" customWidth="1"/>
    <col min="2056" max="2057" width="16.85546875" style="136" bestFit="1" customWidth="1"/>
    <col min="2058" max="2058" width="12.5703125" style="136" customWidth="1"/>
    <col min="2059" max="2059" width="16" style="136" customWidth="1"/>
    <col min="2060" max="2060" width="18.42578125" style="136" bestFit="1" customWidth="1"/>
    <col min="2061" max="2061" width="10.7109375" style="136" customWidth="1"/>
    <col min="2062" max="2062" width="14" style="136" customWidth="1"/>
    <col min="2063" max="2063" width="15.5703125" style="136" customWidth="1"/>
    <col min="2064" max="2064" width="12.5703125" style="136" customWidth="1"/>
    <col min="2065" max="2065" width="14.42578125" style="136" customWidth="1"/>
    <col min="2066" max="2066" width="12.5703125" style="136" bestFit="1" customWidth="1"/>
    <col min="2067" max="2304" width="10.42578125" style="136"/>
    <col min="2305" max="2305" width="10.28515625" style="136" customWidth="1"/>
    <col min="2306" max="2306" width="33.85546875" style="136" customWidth="1"/>
    <col min="2307" max="2307" width="17.42578125" style="136" customWidth="1"/>
    <col min="2308" max="2308" width="12.5703125" style="136" customWidth="1"/>
    <col min="2309" max="2310" width="15.85546875" style="136" customWidth="1"/>
    <col min="2311" max="2311" width="12.5703125" style="136" customWidth="1"/>
    <col min="2312" max="2313" width="16.85546875" style="136" bestFit="1" customWidth="1"/>
    <col min="2314" max="2314" width="12.5703125" style="136" customWidth="1"/>
    <col min="2315" max="2315" width="16" style="136" customWidth="1"/>
    <col min="2316" max="2316" width="18.42578125" style="136" bestFit="1" customWidth="1"/>
    <col min="2317" max="2317" width="10.7109375" style="136" customWidth="1"/>
    <col min="2318" max="2318" width="14" style="136" customWidth="1"/>
    <col min="2319" max="2319" width="15.5703125" style="136" customWidth="1"/>
    <col min="2320" max="2320" width="12.5703125" style="136" customWidth="1"/>
    <col min="2321" max="2321" width="14.42578125" style="136" customWidth="1"/>
    <col min="2322" max="2322" width="12.5703125" style="136" bestFit="1" customWidth="1"/>
    <col min="2323" max="2560" width="10.42578125" style="136"/>
    <col min="2561" max="2561" width="10.28515625" style="136" customWidth="1"/>
    <col min="2562" max="2562" width="33.85546875" style="136" customWidth="1"/>
    <col min="2563" max="2563" width="17.42578125" style="136" customWidth="1"/>
    <col min="2564" max="2564" width="12.5703125" style="136" customWidth="1"/>
    <col min="2565" max="2566" width="15.85546875" style="136" customWidth="1"/>
    <col min="2567" max="2567" width="12.5703125" style="136" customWidth="1"/>
    <col min="2568" max="2569" width="16.85546875" style="136" bestFit="1" customWidth="1"/>
    <col min="2570" max="2570" width="12.5703125" style="136" customWidth="1"/>
    <col min="2571" max="2571" width="16" style="136" customWidth="1"/>
    <col min="2572" max="2572" width="18.42578125" style="136" bestFit="1" customWidth="1"/>
    <col min="2573" max="2573" width="10.7109375" style="136" customWidth="1"/>
    <col min="2574" max="2574" width="14" style="136" customWidth="1"/>
    <col min="2575" max="2575" width="15.5703125" style="136" customWidth="1"/>
    <col min="2576" max="2576" width="12.5703125" style="136" customWidth="1"/>
    <col min="2577" max="2577" width="14.42578125" style="136" customWidth="1"/>
    <col min="2578" max="2578" width="12.5703125" style="136" bestFit="1" customWidth="1"/>
    <col min="2579" max="2816" width="10.42578125" style="136"/>
    <col min="2817" max="2817" width="10.28515625" style="136" customWidth="1"/>
    <col min="2818" max="2818" width="33.85546875" style="136" customWidth="1"/>
    <col min="2819" max="2819" width="17.42578125" style="136" customWidth="1"/>
    <col min="2820" max="2820" width="12.5703125" style="136" customWidth="1"/>
    <col min="2821" max="2822" width="15.85546875" style="136" customWidth="1"/>
    <col min="2823" max="2823" width="12.5703125" style="136" customWidth="1"/>
    <col min="2824" max="2825" width="16.85546875" style="136" bestFit="1" customWidth="1"/>
    <col min="2826" max="2826" width="12.5703125" style="136" customWidth="1"/>
    <col min="2827" max="2827" width="16" style="136" customWidth="1"/>
    <col min="2828" max="2828" width="18.42578125" style="136" bestFit="1" customWidth="1"/>
    <col min="2829" max="2829" width="10.7109375" style="136" customWidth="1"/>
    <col min="2830" max="2830" width="14" style="136" customWidth="1"/>
    <col min="2831" max="2831" width="15.5703125" style="136" customWidth="1"/>
    <col min="2832" max="2832" width="12.5703125" style="136" customWidth="1"/>
    <col min="2833" max="2833" width="14.42578125" style="136" customWidth="1"/>
    <col min="2834" max="2834" width="12.5703125" style="136" bestFit="1" customWidth="1"/>
    <col min="2835" max="3072" width="10.42578125" style="136"/>
    <col min="3073" max="3073" width="10.28515625" style="136" customWidth="1"/>
    <col min="3074" max="3074" width="33.85546875" style="136" customWidth="1"/>
    <col min="3075" max="3075" width="17.42578125" style="136" customWidth="1"/>
    <col min="3076" max="3076" width="12.5703125" style="136" customWidth="1"/>
    <col min="3077" max="3078" width="15.85546875" style="136" customWidth="1"/>
    <col min="3079" max="3079" width="12.5703125" style="136" customWidth="1"/>
    <col min="3080" max="3081" width="16.85546875" style="136" bestFit="1" customWidth="1"/>
    <col min="3082" max="3082" width="12.5703125" style="136" customWidth="1"/>
    <col min="3083" max="3083" width="16" style="136" customWidth="1"/>
    <col min="3084" max="3084" width="18.42578125" style="136" bestFit="1" customWidth="1"/>
    <col min="3085" max="3085" width="10.7109375" style="136" customWidth="1"/>
    <col min="3086" max="3086" width="14" style="136" customWidth="1"/>
    <col min="3087" max="3087" width="15.5703125" style="136" customWidth="1"/>
    <col min="3088" max="3088" width="12.5703125" style="136" customWidth="1"/>
    <col min="3089" max="3089" width="14.42578125" style="136" customWidth="1"/>
    <col min="3090" max="3090" width="12.5703125" style="136" bestFit="1" customWidth="1"/>
    <col min="3091" max="3328" width="10.42578125" style="136"/>
    <col min="3329" max="3329" width="10.28515625" style="136" customWidth="1"/>
    <col min="3330" max="3330" width="33.85546875" style="136" customWidth="1"/>
    <col min="3331" max="3331" width="17.42578125" style="136" customWidth="1"/>
    <col min="3332" max="3332" width="12.5703125" style="136" customWidth="1"/>
    <col min="3333" max="3334" width="15.85546875" style="136" customWidth="1"/>
    <col min="3335" max="3335" width="12.5703125" style="136" customWidth="1"/>
    <col min="3336" max="3337" width="16.85546875" style="136" bestFit="1" customWidth="1"/>
    <col min="3338" max="3338" width="12.5703125" style="136" customWidth="1"/>
    <col min="3339" max="3339" width="16" style="136" customWidth="1"/>
    <col min="3340" max="3340" width="18.42578125" style="136" bestFit="1" customWidth="1"/>
    <col min="3341" max="3341" width="10.7109375" style="136" customWidth="1"/>
    <col min="3342" max="3342" width="14" style="136" customWidth="1"/>
    <col min="3343" max="3343" width="15.5703125" style="136" customWidth="1"/>
    <col min="3344" max="3344" width="12.5703125" style="136" customWidth="1"/>
    <col min="3345" max="3345" width="14.42578125" style="136" customWidth="1"/>
    <col min="3346" max="3346" width="12.5703125" style="136" bestFit="1" customWidth="1"/>
    <col min="3347" max="3584" width="10.42578125" style="136"/>
    <col min="3585" max="3585" width="10.28515625" style="136" customWidth="1"/>
    <col min="3586" max="3586" width="33.85546875" style="136" customWidth="1"/>
    <col min="3587" max="3587" width="17.42578125" style="136" customWidth="1"/>
    <col min="3588" max="3588" width="12.5703125" style="136" customWidth="1"/>
    <col min="3589" max="3590" width="15.85546875" style="136" customWidth="1"/>
    <col min="3591" max="3591" width="12.5703125" style="136" customWidth="1"/>
    <col min="3592" max="3593" width="16.85546875" style="136" bestFit="1" customWidth="1"/>
    <col min="3594" max="3594" width="12.5703125" style="136" customWidth="1"/>
    <col min="3595" max="3595" width="16" style="136" customWidth="1"/>
    <col min="3596" max="3596" width="18.42578125" style="136" bestFit="1" customWidth="1"/>
    <col min="3597" max="3597" width="10.7109375" style="136" customWidth="1"/>
    <col min="3598" max="3598" width="14" style="136" customWidth="1"/>
    <col min="3599" max="3599" width="15.5703125" style="136" customWidth="1"/>
    <col min="3600" max="3600" width="12.5703125" style="136" customWidth="1"/>
    <col min="3601" max="3601" width="14.42578125" style="136" customWidth="1"/>
    <col min="3602" max="3602" width="12.5703125" style="136" bestFit="1" customWidth="1"/>
    <col min="3603" max="3840" width="10.42578125" style="136"/>
    <col min="3841" max="3841" width="10.28515625" style="136" customWidth="1"/>
    <col min="3842" max="3842" width="33.85546875" style="136" customWidth="1"/>
    <col min="3843" max="3843" width="17.42578125" style="136" customWidth="1"/>
    <col min="3844" max="3844" width="12.5703125" style="136" customWidth="1"/>
    <col min="3845" max="3846" width="15.85546875" style="136" customWidth="1"/>
    <col min="3847" max="3847" width="12.5703125" style="136" customWidth="1"/>
    <col min="3848" max="3849" width="16.85546875" style="136" bestFit="1" customWidth="1"/>
    <col min="3850" max="3850" width="12.5703125" style="136" customWidth="1"/>
    <col min="3851" max="3851" width="16" style="136" customWidth="1"/>
    <col min="3852" max="3852" width="18.42578125" style="136" bestFit="1" customWidth="1"/>
    <col min="3853" max="3853" width="10.7109375" style="136" customWidth="1"/>
    <col min="3854" max="3854" width="14" style="136" customWidth="1"/>
    <col min="3855" max="3855" width="15.5703125" style="136" customWidth="1"/>
    <col min="3856" max="3856" width="12.5703125" style="136" customWidth="1"/>
    <col min="3857" max="3857" width="14.42578125" style="136" customWidth="1"/>
    <col min="3858" max="3858" width="12.5703125" style="136" bestFit="1" customWidth="1"/>
    <col min="3859" max="4096" width="10.42578125" style="136"/>
    <col min="4097" max="4097" width="10.28515625" style="136" customWidth="1"/>
    <col min="4098" max="4098" width="33.85546875" style="136" customWidth="1"/>
    <col min="4099" max="4099" width="17.42578125" style="136" customWidth="1"/>
    <col min="4100" max="4100" width="12.5703125" style="136" customWidth="1"/>
    <col min="4101" max="4102" width="15.85546875" style="136" customWidth="1"/>
    <col min="4103" max="4103" width="12.5703125" style="136" customWidth="1"/>
    <col min="4104" max="4105" width="16.85546875" style="136" bestFit="1" customWidth="1"/>
    <col min="4106" max="4106" width="12.5703125" style="136" customWidth="1"/>
    <col min="4107" max="4107" width="16" style="136" customWidth="1"/>
    <col min="4108" max="4108" width="18.42578125" style="136" bestFit="1" customWidth="1"/>
    <col min="4109" max="4109" width="10.7109375" style="136" customWidth="1"/>
    <col min="4110" max="4110" width="14" style="136" customWidth="1"/>
    <col min="4111" max="4111" width="15.5703125" style="136" customWidth="1"/>
    <col min="4112" max="4112" width="12.5703125" style="136" customWidth="1"/>
    <col min="4113" max="4113" width="14.42578125" style="136" customWidth="1"/>
    <col min="4114" max="4114" width="12.5703125" style="136" bestFit="1" customWidth="1"/>
    <col min="4115" max="4352" width="10.42578125" style="136"/>
    <col min="4353" max="4353" width="10.28515625" style="136" customWidth="1"/>
    <col min="4354" max="4354" width="33.85546875" style="136" customWidth="1"/>
    <col min="4355" max="4355" width="17.42578125" style="136" customWidth="1"/>
    <col min="4356" max="4356" width="12.5703125" style="136" customWidth="1"/>
    <col min="4357" max="4358" width="15.85546875" style="136" customWidth="1"/>
    <col min="4359" max="4359" width="12.5703125" style="136" customWidth="1"/>
    <col min="4360" max="4361" width="16.85546875" style="136" bestFit="1" customWidth="1"/>
    <col min="4362" max="4362" width="12.5703125" style="136" customWidth="1"/>
    <col min="4363" max="4363" width="16" style="136" customWidth="1"/>
    <col min="4364" max="4364" width="18.42578125" style="136" bestFit="1" customWidth="1"/>
    <col min="4365" max="4365" width="10.7109375" style="136" customWidth="1"/>
    <col min="4366" max="4366" width="14" style="136" customWidth="1"/>
    <col min="4367" max="4367" width="15.5703125" style="136" customWidth="1"/>
    <col min="4368" max="4368" width="12.5703125" style="136" customWidth="1"/>
    <col min="4369" max="4369" width="14.42578125" style="136" customWidth="1"/>
    <col min="4370" max="4370" width="12.5703125" style="136" bestFit="1" customWidth="1"/>
    <col min="4371" max="4608" width="10.42578125" style="136"/>
    <col min="4609" max="4609" width="10.28515625" style="136" customWidth="1"/>
    <col min="4610" max="4610" width="33.85546875" style="136" customWidth="1"/>
    <col min="4611" max="4611" width="17.42578125" style="136" customWidth="1"/>
    <col min="4612" max="4612" width="12.5703125" style="136" customWidth="1"/>
    <col min="4613" max="4614" width="15.85546875" style="136" customWidth="1"/>
    <col min="4615" max="4615" width="12.5703125" style="136" customWidth="1"/>
    <col min="4616" max="4617" width="16.85546875" style="136" bestFit="1" customWidth="1"/>
    <col min="4618" max="4618" width="12.5703125" style="136" customWidth="1"/>
    <col min="4619" max="4619" width="16" style="136" customWidth="1"/>
    <col min="4620" max="4620" width="18.42578125" style="136" bestFit="1" customWidth="1"/>
    <col min="4621" max="4621" width="10.7109375" style="136" customWidth="1"/>
    <col min="4622" max="4622" width="14" style="136" customWidth="1"/>
    <col min="4623" max="4623" width="15.5703125" style="136" customWidth="1"/>
    <col min="4624" max="4624" width="12.5703125" style="136" customWidth="1"/>
    <col min="4625" max="4625" width="14.42578125" style="136" customWidth="1"/>
    <col min="4626" max="4626" width="12.5703125" style="136" bestFit="1" customWidth="1"/>
    <col min="4627" max="4864" width="10.42578125" style="136"/>
    <col min="4865" max="4865" width="10.28515625" style="136" customWidth="1"/>
    <col min="4866" max="4866" width="33.85546875" style="136" customWidth="1"/>
    <col min="4867" max="4867" width="17.42578125" style="136" customWidth="1"/>
    <col min="4868" max="4868" width="12.5703125" style="136" customWidth="1"/>
    <col min="4869" max="4870" width="15.85546875" style="136" customWidth="1"/>
    <col min="4871" max="4871" width="12.5703125" style="136" customWidth="1"/>
    <col min="4872" max="4873" width="16.85546875" style="136" bestFit="1" customWidth="1"/>
    <col min="4874" max="4874" width="12.5703125" style="136" customWidth="1"/>
    <col min="4875" max="4875" width="16" style="136" customWidth="1"/>
    <col min="4876" max="4876" width="18.42578125" style="136" bestFit="1" customWidth="1"/>
    <col min="4877" max="4877" width="10.7109375" style="136" customWidth="1"/>
    <col min="4878" max="4878" width="14" style="136" customWidth="1"/>
    <col min="4879" max="4879" width="15.5703125" style="136" customWidth="1"/>
    <col min="4880" max="4880" width="12.5703125" style="136" customWidth="1"/>
    <col min="4881" max="4881" width="14.42578125" style="136" customWidth="1"/>
    <col min="4882" max="4882" width="12.5703125" style="136" bestFit="1" customWidth="1"/>
    <col min="4883" max="5120" width="10.42578125" style="136"/>
    <col min="5121" max="5121" width="10.28515625" style="136" customWidth="1"/>
    <col min="5122" max="5122" width="33.85546875" style="136" customWidth="1"/>
    <col min="5123" max="5123" width="17.42578125" style="136" customWidth="1"/>
    <col min="5124" max="5124" width="12.5703125" style="136" customWidth="1"/>
    <col min="5125" max="5126" width="15.85546875" style="136" customWidth="1"/>
    <col min="5127" max="5127" width="12.5703125" style="136" customWidth="1"/>
    <col min="5128" max="5129" width="16.85546875" style="136" bestFit="1" customWidth="1"/>
    <col min="5130" max="5130" width="12.5703125" style="136" customWidth="1"/>
    <col min="5131" max="5131" width="16" style="136" customWidth="1"/>
    <col min="5132" max="5132" width="18.42578125" style="136" bestFit="1" customWidth="1"/>
    <col min="5133" max="5133" width="10.7109375" style="136" customWidth="1"/>
    <col min="5134" max="5134" width="14" style="136" customWidth="1"/>
    <col min="5135" max="5135" width="15.5703125" style="136" customWidth="1"/>
    <col min="5136" max="5136" width="12.5703125" style="136" customWidth="1"/>
    <col min="5137" max="5137" width="14.42578125" style="136" customWidth="1"/>
    <col min="5138" max="5138" width="12.5703125" style="136" bestFit="1" customWidth="1"/>
    <col min="5139" max="5376" width="10.42578125" style="136"/>
    <col min="5377" max="5377" width="10.28515625" style="136" customWidth="1"/>
    <col min="5378" max="5378" width="33.85546875" style="136" customWidth="1"/>
    <col min="5379" max="5379" width="17.42578125" style="136" customWidth="1"/>
    <col min="5380" max="5380" width="12.5703125" style="136" customWidth="1"/>
    <col min="5381" max="5382" width="15.85546875" style="136" customWidth="1"/>
    <col min="5383" max="5383" width="12.5703125" style="136" customWidth="1"/>
    <col min="5384" max="5385" width="16.85546875" style="136" bestFit="1" customWidth="1"/>
    <col min="5386" max="5386" width="12.5703125" style="136" customWidth="1"/>
    <col min="5387" max="5387" width="16" style="136" customWidth="1"/>
    <col min="5388" max="5388" width="18.42578125" style="136" bestFit="1" customWidth="1"/>
    <col min="5389" max="5389" width="10.7109375" style="136" customWidth="1"/>
    <col min="5390" max="5390" width="14" style="136" customWidth="1"/>
    <col min="5391" max="5391" width="15.5703125" style="136" customWidth="1"/>
    <col min="5392" max="5392" width="12.5703125" style="136" customWidth="1"/>
    <col min="5393" max="5393" width="14.42578125" style="136" customWidth="1"/>
    <col min="5394" max="5394" width="12.5703125" style="136" bestFit="1" customWidth="1"/>
    <col min="5395" max="5632" width="10.42578125" style="136"/>
    <col min="5633" max="5633" width="10.28515625" style="136" customWidth="1"/>
    <col min="5634" max="5634" width="33.85546875" style="136" customWidth="1"/>
    <col min="5635" max="5635" width="17.42578125" style="136" customWidth="1"/>
    <col min="5636" max="5636" width="12.5703125" style="136" customWidth="1"/>
    <col min="5637" max="5638" width="15.85546875" style="136" customWidth="1"/>
    <col min="5639" max="5639" width="12.5703125" style="136" customWidth="1"/>
    <col min="5640" max="5641" width="16.85546875" style="136" bestFit="1" customWidth="1"/>
    <col min="5642" max="5642" width="12.5703125" style="136" customWidth="1"/>
    <col min="5643" max="5643" width="16" style="136" customWidth="1"/>
    <col min="5644" max="5644" width="18.42578125" style="136" bestFit="1" customWidth="1"/>
    <col min="5645" max="5645" width="10.7109375" style="136" customWidth="1"/>
    <col min="5646" max="5646" width="14" style="136" customWidth="1"/>
    <col min="5647" max="5647" width="15.5703125" style="136" customWidth="1"/>
    <col min="5648" max="5648" width="12.5703125" style="136" customWidth="1"/>
    <col min="5649" max="5649" width="14.42578125" style="136" customWidth="1"/>
    <col min="5650" max="5650" width="12.5703125" style="136" bestFit="1" customWidth="1"/>
    <col min="5651" max="5888" width="10.42578125" style="136"/>
    <col min="5889" max="5889" width="10.28515625" style="136" customWidth="1"/>
    <col min="5890" max="5890" width="33.85546875" style="136" customWidth="1"/>
    <col min="5891" max="5891" width="17.42578125" style="136" customWidth="1"/>
    <col min="5892" max="5892" width="12.5703125" style="136" customWidth="1"/>
    <col min="5893" max="5894" width="15.85546875" style="136" customWidth="1"/>
    <col min="5895" max="5895" width="12.5703125" style="136" customWidth="1"/>
    <col min="5896" max="5897" width="16.85546875" style="136" bestFit="1" customWidth="1"/>
    <col min="5898" max="5898" width="12.5703125" style="136" customWidth="1"/>
    <col min="5899" max="5899" width="16" style="136" customWidth="1"/>
    <col min="5900" max="5900" width="18.42578125" style="136" bestFit="1" customWidth="1"/>
    <col min="5901" max="5901" width="10.7109375" style="136" customWidth="1"/>
    <col min="5902" max="5902" width="14" style="136" customWidth="1"/>
    <col min="5903" max="5903" width="15.5703125" style="136" customWidth="1"/>
    <col min="5904" max="5904" width="12.5703125" style="136" customWidth="1"/>
    <col min="5905" max="5905" width="14.42578125" style="136" customWidth="1"/>
    <col min="5906" max="5906" width="12.5703125" style="136" bestFit="1" customWidth="1"/>
    <col min="5907" max="6144" width="10.42578125" style="136"/>
    <col min="6145" max="6145" width="10.28515625" style="136" customWidth="1"/>
    <col min="6146" max="6146" width="33.85546875" style="136" customWidth="1"/>
    <col min="6147" max="6147" width="17.42578125" style="136" customWidth="1"/>
    <col min="6148" max="6148" width="12.5703125" style="136" customWidth="1"/>
    <col min="6149" max="6150" width="15.85546875" style="136" customWidth="1"/>
    <col min="6151" max="6151" width="12.5703125" style="136" customWidth="1"/>
    <col min="6152" max="6153" width="16.85546875" style="136" bestFit="1" customWidth="1"/>
    <col min="6154" max="6154" width="12.5703125" style="136" customWidth="1"/>
    <col min="6155" max="6155" width="16" style="136" customWidth="1"/>
    <col min="6156" max="6156" width="18.42578125" style="136" bestFit="1" customWidth="1"/>
    <col min="6157" max="6157" width="10.7109375" style="136" customWidth="1"/>
    <col min="6158" max="6158" width="14" style="136" customWidth="1"/>
    <col min="6159" max="6159" width="15.5703125" style="136" customWidth="1"/>
    <col min="6160" max="6160" width="12.5703125" style="136" customWidth="1"/>
    <col min="6161" max="6161" width="14.42578125" style="136" customWidth="1"/>
    <col min="6162" max="6162" width="12.5703125" style="136" bestFit="1" customWidth="1"/>
    <col min="6163" max="6400" width="10.42578125" style="136"/>
    <col min="6401" max="6401" width="10.28515625" style="136" customWidth="1"/>
    <col min="6402" max="6402" width="33.85546875" style="136" customWidth="1"/>
    <col min="6403" max="6403" width="17.42578125" style="136" customWidth="1"/>
    <col min="6404" max="6404" width="12.5703125" style="136" customWidth="1"/>
    <col min="6405" max="6406" width="15.85546875" style="136" customWidth="1"/>
    <col min="6407" max="6407" width="12.5703125" style="136" customWidth="1"/>
    <col min="6408" max="6409" width="16.85546875" style="136" bestFit="1" customWidth="1"/>
    <col min="6410" max="6410" width="12.5703125" style="136" customWidth="1"/>
    <col min="6411" max="6411" width="16" style="136" customWidth="1"/>
    <col min="6412" max="6412" width="18.42578125" style="136" bestFit="1" customWidth="1"/>
    <col min="6413" max="6413" width="10.7109375" style="136" customWidth="1"/>
    <col min="6414" max="6414" width="14" style="136" customWidth="1"/>
    <col min="6415" max="6415" width="15.5703125" style="136" customWidth="1"/>
    <col min="6416" max="6416" width="12.5703125" style="136" customWidth="1"/>
    <col min="6417" max="6417" width="14.42578125" style="136" customWidth="1"/>
    <col min="6418" max="6418" width="12.5703125" style="136" bestFit="1" customWidth="1"/>
    <col min="6419" max="6656" width="10.42578125" style="136"/>
    <col min="6657" max="6657" width="10.28515625" style="136" customWidth="1"/>
    <col min="6658" max="6658" width="33.85546875" style="136" customWidth="1"/>
    <col min="6659" max="6659" width="17.42578125" style="136" customWidth="1"/>
    <col min="6660" max="6660" width="12.5703125" style="136" customWidth="1"/>
    <col min="6661" max="6662" width="15.85546875" style="136" customWidth="1"/>
    <col min="6663" max="6663" width="12.5703125" style="136" customWidth="1"/>
    <col min="6664" max="6665" width="16.85546875" style="136" bestFit="1" customWidth="1"/>
    <col min="6666" max="6666" width="12.5703125" style="136" customWidth="1"/>
    <col min="6667" max="6667" width="16" style="136" customWidth="1"/>
    <col min="6668" max="6668" width="18.42578125" style="136" bestFit="1" customWidth="1"/>
    <col min="6669" max="6669" width="10.7109375" style="136" customWidth="1"/>
    <col min="6670" max="6670" width="14" style="136" customWidth="1"/>
    <col min="6671" max="6671" width="15.5703125" style="136" customWidth="1"/>
    <col min="6672" max="6672" width="12.5703125" style="136" customWidth="1"/>
    <col min="6673" max="6673" width="14.42578125" style="136" customWidth="1"/>
    <col min="6674" max="6674" width="12.5703125" style="136" bestFit="1" customWidth="1"/>
    <col min="6675" max="6912" width="10.42578125" style="136"/>
    <col min="6913" max="6913" width="10.28515625" style="136" customWidth="1"/>
    <col min="6914" max="6914" width="33.85546875" style="136" customWidth="1"/>
    <col min="6915" max="6915" width="17.42578125" style="136" customWidth="1"/>
    <col min="6916" max="6916" width="12.5703125" style="136" customWidth="1"/>
    <col min="6917" max="6918" width="15.85546875" style="136" customWidth="1"/>
    <col min="6919" max="6919" width="12.5703125" style="136" customWidth="1"/>
    <col min="6920" max="6921" width="16.85546875" style="136" bestFit="1" customWidth="1"/>
    <col min="6922" max="6922" width="12.5703125" style="136" customWidth="1"/>
    <col min="6923" max="6923" width="16" style="136" customWidth="1"/>
    <col min="6924" max="6924" width="18.42578125" style="136" bestFit="1" customWidth="1"/>
    <col min="6925" max="6925" width="10.7109375" style="136" customWidth="1"/>
    <col min="6926" max="6926" width="14" style="136" customWidth="1"/>
    <col min="6927" max="6927" width="15.5703125" style="136" customWidth="1"/>
    <col min="6928" max="6928" width="12.5703125" style="136" customWidth="1"/>
    <col min="6929" max="6929" width="14.42578125" style="136" customWidth="1"/>
    <col min="6930" max="6930" width="12.5703125" style="136" bestFit="1" customWidth="1"/>
    <col min="6931" max="7168" width="10.42578125" style="136"/>
    <col min="7169" max="7169" width="10.28515625" style="136" customWidth="1"/>
    <col min="7170" max="7170" width="33.85546875" style="136" customWidth="1"/>
    <col min="7171" max="7171" width="17.42578125" style="136" customWidth="1"/>
    <col min="7172" max="7172" width="12.5703125" style="136" customWidth="1"/>
    <col min="7173" max="7174" width="15.85546875" style="136" customWidth="1"/>
    <col min="7175" max="7175" width="12.5703125" style="136" customWidth="1"/>
    <col min="7176" max="7177" width="16.85546875" style="136" bestFit="1" customWidth="1"/>
    <col min="7178" max="7178" width="12.5703125" style="136" customWidth="1"/>
    <col min="7179" max="7179" width="16" style="136" customWidth="1"/>
    <col min="7180" max="7180" width="18.42578125" style="136" bestFit="1" customWidth="1"/>
    <col min="7181" max="7181" width="10.7109375" style="136" customWidth="1"/>
    <col min="7182" max="7182" width="14" style="136" customWidth="1"/>
    <col min="7183" max="7183" width="15.5703125" style="136" customWidth="1"/>
    <col min="7184" max="7184" width="12.5703125" style="136" customWidth="1"/>
    <col min="7185" max="7185" width="14.42578125" style="136" customWidth="1"/>
    <col min="7186" max="7186" width="12.5703125" style="136" bestFit="1" customWidth="1"/>
    <col min="7187" max="7424" width="10.42578125" style="136"/>
    <col min="7425" max="7425" width="10.28515625" style="136" customWidth="1"/>
    <col min="7426" max="7426" width="33.85546875" style="136" customWidth="1"/>
    <col min="7427" max="7427" width="17.42578125" style="136" customWidth="1"/>
    <col min="7428" max="7428" width="12.5703125" style="136" customWidth="1"/>
    <col min="7429" max="7430" width="15.85546875" style="136" customWidth="1"/>
    <col min="7431" max="7431" width="12.5703125" style="136" customWidth="1"/>
    <col min="7432" max="7433" width="16.85546875" style="136" bestFit="1" customWidth="1"/>
    <col min="7434" max="7434" width="12.5703125" style="136" customWidth="1"/>
    <col min="7435" max="7435" width="16" style="136" customWidth="1"/>
    <col min="7436" max="7436" width="18.42578125" style="136" bestFit="1" customWidth="1"/>
    <col min="7437" max="7437" width="10.7109375" style="136" customWidth="1"/>
    <col min="7438" max="7438" width="14" style="136" customWidth="1"/>
    <col min="7439" max="7439" width="15.5703125" style="136" customWidth="1"/>
    <col min="7440" max="7440" width="12.5703125" style="136" customWidth="1"/>
    <col min="7441" max="7441" width="14.42578125" style="136" customWidth="1"/>
    <col min="7442" max="7442" width="12.5703125" style="136" bestFit="1" customWidth="1"/>
    <col min="7443" max="7680" width="10.42578125" style="136"/>
    <col min="7681" max="7681" width="10.28515625" style="136" customWidth="1"/>
    <col min="7682" max="7682" width="33.85546875" style="136" customWidth="1"/>
    <col min="7683" max="7683" width="17.42578125" style="136" customWidth="1"/>
    <col min="7684" max="7684" width="12.5703125" style="136" customWidth="1"/>
    <col min="7685" max="7686" width="15.85546875" style="136" customWidth="1"/>
    <col min="7687" max="7687" width="12.5703125" style="136" customWidth="1"/>
    <col min="7688" max="7689" width="16.85546875" style="136" bestFit="1" customWidth="1"/>
    <col min="7690" max="7690" width="12.5703125" style="136" customWidth="1"/>
    <col min="7691" max="7691" width="16" style="136" customWidth="1"/>
    <col min="7692" max="7692" width="18.42578125" style="136" bestFit="1" customWidth="1"/>
    <col min="7693" max="7693" width="10.7109375" style="136" customWidth="1"/>
    <col min="7694" max="7694" width="14" style="136" customWidth="1"/>
    <col min="7695" max="7695" width="15.5703125" style="136" customWidth="1"/>
    <col min="7696" max="7696" width="12.5703125" style="136" customWidth="1"/>
    <col min="7697" max="7697" width="14.42578125" style="136" customWidth="1"/>
    <col min="7698" max="7698" width="12.5703125" style="136" bestFit="1" customWidth="1"/>
    <col min="7699" max="7936" width="10.42578125" style="136"/>
    <col min="7937" max="7937" width="10.28515625" style="136" customWidth="1"/>
    <col min="7938" max="7938" width="33.85546875" style="136" customWidth="1"/>
    <col min="7939" max="7939" width="17.42578125" style="136" customWidth="1"/>
    <col min="7940" max="7940" width="12.5703125" style="136" customWidth="1"/>
    <col min="7941" max="7942" width="15.85546875" style="136" customWidth="1"/>
    <col min="7943" max="7943" width="12.5703125" style="136" customWidth="1"/>
    <col min="7944" max="7945" width="16.85546875" style="136" bestFit="1" customWidth="1"/>
    <col min="7946" max="7946" width="12.5703125" style="136" customWidth="1"/>
    <col min="7947" max="7947" width="16" style="136" customWidth="1"/>
    <col min="7948" max="7948" width="18.42578125" style="136" bestFit="1" customWidth="1"/>
    <col min="7949" max="7949" width="10.7109375" style="136" customWidth="1"/>
    <col min="7950" max="7950" width="14" style="136" customWidth="1"/>
    <col min="7951" max="7951" width="15.5703125" style="136" customWidth="1"/>
    <col min="7952" max="7952" width="12.5703125" style="136" customWidth="1"/>
    <col min="7953" max="7953" width="14.42578125" style="136" customWidth="1"/>
    <col min="7954" max="7954" width="12.5703125" style="136" bestFit="1" customWidth="1"/>
    <col min="7955" max="8192" width="10.42578125" style="136"/>
    <col min="8193" max="8193" width="10.28515625" style="136" customWidth="1"/>
    <col min="8194" max="8194" width="33.85546875" style="136" customWidth="1"/>
    <col min="8195" max="8195" width="17.42578125" style="136" customWidth="1"/>
    <col min="8196" max="8196" width="12.5703125" style="136" customWidth="1"/>
    <col min="8197" max="8198" width="15.85546875" style="136" customWidth="1"/>
    <col min="8199" max="8199" width="12.5703125" style="136" customWidth="1"/>
    <col min="8200" max="8201" width="16.85546875" style="136" bestFit="1" customWidth="1"/>
    <col min="8202" max="8202" width="12.5703125" style="136" customWidth="1"/>
    <col min="8203" max="8203" width="16" style="136" customWidth="1"/>
    <col min="8204" max="8204" width="18.42578125" style="136" bestFit="1" customWidth="1"/>
    <col min="8205" max="8205" width="10.7109375" style="136" customWidth="1"/>
    <col min="8206" max="8206" width="14" style="136" customWidth="1"/>
    <col min="8207" max="8207" width="15.5703125" style="136" customWidth="1"/>
    <col min="8208" max="8208" width="12.5703125" style="136" customWidth="1"/>
    <col min="8209" max="8209" width="14.42578125" style="136" customWidth="1"/>
    <col min="8210" max="8210" width="12.5703125" style="136" bestFit="1" customWidth="1"/>
    <col min="8211" max="8448" width="10.42578125" style="136"/>
    <col min="8449" max="8449" width="10.28515625" style="136" customWidth="1"/>
    <col min="8450" max="8450" width="33.85546875" style="136" customWidth="1"/>
    <col min="8451" max="8451" width="17.42578125" style="136" customWidth="1"/>
    <col min="8452" max="8452" width="12.5703125" style="136" customWidth="1"/>
    <col min="8453" max="8454" width="15.85546875" style="136" customWidth="1"/>
    <col min="8455" max="8455" width="12.5703125" style="136" customWidth="1"/>
    <col min="8456" max="8457" width="16.85546875" style="136" bestFit="1" customWidth="1"/>
    <col min="8458" max="8458" width="12.5703125" style="136" customWidth="1"/>
    <col min="8459" max="8459" width="16" style="136" customWidth="1"/>
    <col min="8460" max="8460" width="18.42578125" style="136" bestFit="1" customWidth="1"/>
    <col min="8461" max="8461" width="10.7109375" style="136" customWidth="1"/>
    <col min="8462" max="8462" width="14" style="136" customWidth="1"/>
    <col min="8463" max="8463" width="15.5703125" style="136" customWidth="1"/>
    <col min="8464" max="8464" width="12.5703125" style="136" customWidth="1"/>
    <col min="8465" max="8465" width="14.42578125" style="136" customWidth="1"/>
    <col min="8466" max="8466" width="12.5703125" style="136" bestFit="1" customWidth="1"/>
    <col min="8467" max="8704" width="10.42578125" style="136"/>
    <col min="8705" max="8705" width="10.28515625" style="136" customWidth="1"/>
    <col min="8706" max="8706" width="33.85546875" style="136" customWidth="1"/>
    <col min="8707" max="8707" width="17.42578125" style="136" customWidth="1"/>
    <col min="8708" max="8708" width="12.5703125" style="136" customWidth="1"/>
    <col min="8709" max="8710" width="15.85546875" style="136" customWidth="1"/>
    <col min="8711" max="8711" width="12.5703125" style="136" customWidth="1"/>
    <col min="8712" max="8713" width="16.85546875" style="136" bestFit="1" customWidth="1"/>
    <col min="8714" max="8714" width="12.5703125" style="136" customWidth="1"/>
    <col min="8715" max="8715" width="16" style="136" customWidth="1"/>
    <col min="8716" max="8716" width="18.42578125" style="136" bestFit="1" customWidth="1"/>
    <col min="8717" max="8717" width="10.7109375" style="136" customWidth="1"/>
    <col min="8718" max="8718" width="14" style="136" customWidth="1"/>
    <col min="8719" max="8719" width="15.5703125" style="136" customWidth="1"/>
    <col min="8720" max="8720" width="12.5703125" style="136" customWidth="1"/>
    <col min="8721" max="8721" width="14.42578125" style="136" customWidth="1"/>
    <col min="8722" max="8722" width="12.5703125" style="136" bestFit="1" customWidth="1"/>
    <col min="8723" max="8960" width="10.42578125" style="136"/>
    <col min="8961" max="8961" width="10.28515625" style="136" customWidth="1"/>
    <col min="8962" max="8962" width="33.85546875" style="136" customWidth="1"/>
    <col min="8963" max="8963" width="17.42578125" style="136" customWidth="1"/>
    <col min="8964" max="8964" width="12.5703125" style="136" customWidth="1"/>
    <col min="8965" max="8966" width="15.85546875" style="136" customWidth="1"/>
    <col min="8967" max="8967" width="12.5703125" style="136" customWidth="1"/>
    <col min="8968" max="8969" width="16.85546875" style="136" bestFit="1" customWidth="1"/>
    <col min="8970" max="8970" width="12.5703125" style="136" customWidth="1"/>
    <col min="8971" max="8971" width="16" style="136" customWidth="1"/>
    <col min="8972" max="8972" width="18.42578125" style="136" bestFit="1" customWidth="1"/>
    <col min="8973" max="8973" width="10.7109375" style="136" customWidth="1"/>
    <col min="8974" max="8974" width="14" style="136" customWidth="1"/>
    <col min="8975" max="8975" width="15.5703125" style="136" customWidth="1"/>
    <col min="8976" max="8976" width="12.5703125" style="136" customWidth="1"/>
    <col min="8977" max="8977" width="14.42578125" style="136" customWidth="1"/>
    <col min="8978" max="8978" width="12.5703125" style="136" bestFit="1" customWidth="1"/>
    <col min="8979" max="9216" width="10.42578125" style="136"/>
    <col min="9217" max="9217" width="10.28515625" style="136" customWidth="1"/>
    <col min="9218" max="9218" width="33.85546875" style="136" customWidth="1"/>
    <col min="9219" max="9219" width="17.42578125" style="136" customWidth="1"/>
    <col min="9220" max="9220" width="12.5703125" style="136" customWidth="1"/>
    <col min="9221" max="9222" width="15.85546875" style="136" customWidth="1"/>
    <col min="9223" max="9223" width="12.5703125" style="136" customWidth="1"/>
    <col min="9224" max="9225" width="16.85546875" style="136" bestFit="1" customWidth="1"/>
    <col min="9226" max="9226" width="12.5703125" style="136" customWidth="1"/>
    <col min="9227" max="9227" width="16" style="136" customWidth="1"/>
    <col min="9228" max="9228" width="18.42578125" style="136" bestFit="1" customWidth="1"/>
    <col min="9229" max="9229" width="10.7109375" style="136" customWidth="1"/>
    <col min="9230" max="9230" width="14" style="136" customWidth="1"/>
    <col min="9231" max="9231" width="15.5703125" style="136" customWidth="1"/>
    <col min="9232" max="9232" width="12.5703125" style="136" customWidth="1"/>
    <col min="9233" max="9233" width="14.42578125" style="136" customWidth="1"/>
    <col min="9234" max="9234" width="12.5703125" style="136" bestFit="1" customWidth="1"/>
    <col min="9235" max="9472" width="10.42578125" style="136"/>
    <col min="9473" max="9473" width="10.28515625" style="136" customWidth="1"/>
    <col min="9474" max="9474" width="33.85546875" style="136" customWidth="1"/>
    <col min="9475" max="9475" width="17.42578125" style="136" customWidth="1"/>
    <col min="9476" max="9476" width="12.5703125" style="136" customWidth="1"/>
    <col min="9477" max="9478" width="15.85546875" style="136" customWidth="1"/>
    <col min="9479" max="9479" width="12.5703125" style="136" customWidth="1"/>
    <col min="9480" max="9481" width="16.85546875" style="136" bestFit="1" customWidth="1"/>
    <col min="9482" max="9482" width="12.5703125" style="136" customWidth="1"/>
    <col min="9483" max="9483" width="16" style="136" customWidth="1"/>
    <col min="9484" max="9484" width="18.42578125" style="136" bestFit="1" customWidth="1"/>
    <col min="9485" max="9485" width="10.7109375" style="136" customWidth="1"/>
    <col min="9486" max="9486" width="14" style="136" customWidth="1"/>
    <col min="9487" max="9487" width="15.5703125" style="136" customWidth="1"/>
    <col min="9488" max="9488" width="12.5703125" style="136" customWidth="1"/>
    <col min="9489" max="9489" width="14.42578125" style="136" customWidth="1"/>
    <col min="9490" max="9490" width="12.5703125" style="136" bestFit="1" customWidth="1"/>
    <col min="9491" max="9728" width="10.42578125" style="136"/>
    <col min="9729" max="9729" width="10.28515625" style="136" customWidth="1"/>
    <col min="9730" max="9730" width="33.85546875" style="136" customWidth="1"/>
    <col min="9731" max="9731" width="17.42578125" style="136" customWidth="1"/>
    <col min="9732" max="9732" width="12.5703125" style="136" customWidth="1"/>
    <col min="9733" max="9734" width="15.85546875" style="136" customWidth="1"/>
    <col min="9735" max="9735" width="12.5703125" style="136" customWidth="1"/>
    <col min="9736" max="9737" width="16.85546875" style="136" bestFit="1" customWidth="1"/>
    <col min="9738" max="9738" width="12.5703125" style="136" customWidth="1"/>
    <col min="9739" max="9739" width="16" style="136" customWidth="1"/>
    <col min="9740" max="9740" width="18.42578125" style="136" bestFit="1" customWidth="1"/>
    <col min="9741" max="9741" width="10.7109375" style="136" customWidth="1"/>
    <col min="9742" max="9742" width="14" style="136" customWidth="1"/>
    <col min="9743" max="9743" width="15.5703125" style="136" customWidth="1"/>
    <col min="9744" max="9744" width="12.5703125" style="136" customWidth="1"/>
    <col min="9745" max="9745" width="14.42578125" style="136" customWidth="1"/>
    <col min="9746" max="9746" width="12.5703125" style="136" bestFit="1" customWidth="1"/>
    <col min="9747" max="9984" width="10.42578125" style="136"/>
    <col min="9985" max="9985" width="10.28515625" style="136" customWidth="1"/>
    <col min="9986" max="9986" width="33.85546875" style="136" customWidth="1"/>
    <col min="9987" max="9987" width="17.42578125" style="136" customWidth="1"/>
    <col min="9988" max="9988" width="12.5703125" style="136" customWidth="1"/>
    <col min="9989" max="9990" width="15.85546875" style="136" customWidth="1"/>
    <col min="9991" max="9991" width="12.5703125" style="136" customWidth="1"/>
    <col min="9992" max="9993" width="16.85546875" style="136" bestFit="1" customWidth="1"/>
    <col min="9994" max="9994" width="12.5703125" style="136" customWidth="1"/>
    <col min="9995" max="9995" width="16" style="136" customWidth="1"/>
    <col min="9996" max="9996" width="18.42578125" style="136" bestFit="1" customWidth="1"/>
    <col min="9997" max="9997" width="10.7109375" style="136" customWidth="1"/>
    <col min="9998" max="9998" width="14" style="136" customWidth="1"/>
    <col min="9999" max="9999" width="15.5703125" style="136" customWidth="1"/>
    <col min="10000" max="10000" width="12.5703125" style="136" customWidth="1"/>
    <col min="10001" max="10001" width="14.42578125" style="136" customWidth="1"/>
    <col min="10002" max="10002" width="12.5703125" style="136" bestFit="1" customWidth="1"/>
    <col min="10003" max="10240" width="10.42578125" style="136"/>
    <col min="10241" max="10241" width="10.28515625" style="136" customWidth="1"/>
    <col min="10242" max="10242" width="33.85546875" style="136" customWidth="1"/>
    <col min="10243" max="10243" width="17.42578125" style="136" customWidth="1"/>
    <col min="10244" max="10244" width="12.5703125" style="136" customWidth="1"/>
    <col min="10245" max="10246" width="15.85546875" style="136" customWidth="1"/>
    <col min="10247" max="10247" width="12.5703125" style="136" customWidth="1"/>
    <col min="10248" max="10249" width="16.85546875" style="136" bestFit="1" customWidth="1"/>
    <col min="10250" max="10250" width="12.5703125" style="136" customWidth="1"/>
    <col min="10251" max="10251" width="16" style="136" customWidth="1"/>
    <col min="10252" max="10252" width="18.42578125" style="136" bestFit="1" customWidth="1"/>
    <col min="10253" max="10253" width="10.7109375" style="136" customWidth="1"/>
    <col min="10254" max="10254" width="14" style="136" customWidth="1"/>
    <col min="10255" max="10255" width="15.5703125" style="136" customWidth="1"/>
    <col min="10256" max="10256" width="12.5703125" style="136" customWidth="1"/>
    <col min="10257" max="10257" width="14.42578125" style="136" customWidth="1"/>
    <col min="10258" max="10258" width="12.5703125" style="136" bestFit="1" customWidth="1"/>
    <col min="10259" max="10496" width="10.42578125" style="136"/>
    <col min="10497" max="10497" width="10.28515625" style="136" customWidth="1"/>
    <col min="10498" max="10498" width="33.85546875" style="136" customWidth="1"/>
    <col min="10499" max="10499" width="17.42578125" style="136" customWidth="1"/>
    <col min="10500" max="10500" width="12.5703125" style="136" customWidth="1"/>
    <col min="10501" max="10502" width="15.85546875" style="136" customWidth="1"/>
    <col min="10503" max="10503" width="12.5703125" style="136" customWidth="1"/>
    <col min="10504" max="10505" width="16.85546875" style="136" bestFit="1" customWidth="1"/>
    <col min="10506" max="10506" width="12.5703125" style="136" customWidth="1"/>
    <col min="10507" max="10507" width="16" style="136" customWidth="1"/>
    <col min="10508" max="10508" width="18.42578125" style="136" bestFit="1" customWidth="1"/>
    <col min="10509" max="10509" width="10.7109375" style="136" customWidth="1"/>
    <col min="10510" max="10510" width="14" style="136" customWidth="1"/>
    <col min="10511" max="10511" width="15.5703125" style="136" customWidth="1"/>
    <col min="10512" max="10512" width="12.5703125" style="136" customWidth="1"/>
    <col min="10513" max="10513" width="14.42578125" style="136" customWidth="1"/>
    <col min="10514" max="10514" width="12.5703125" style="136" bestFit="1" customWidth="1"/>
    <col min="10515" max="10752" width="10.42578125" style="136"/>
    <col min="10753" max="10753" width="10.28515625" style="136" customWidth="1"/>
    <col min="10754" max="10754" width="33.85546875" style="136" customWidth="1"/>
    <col min="10755" max="10755" width="17.42578125" style="136" customWidth="1"/>
    <col min="10756" max="10756" width="12.5703125" style="136" customWidth="1"/>
    <col min="10757" max="10758" width="15.85546875" style="136" customWidth="1"/>
    <col min="10759" max="10759" width="12.5703125" style="136" customWidth="1"/>
    <col min="10760" max="10761" width="16.85546875" style="136" bestFit="1" customWidth="1"/>
    <col min="10762" max="10762" width="12.5703125" style="136" customWidth="1"/>
    <col min="10763" max="10763" width="16" style="136" customWidth="1"/>
    <col min="10764" max="10764" width="18.42578125" style="136" bestFit="1" customWidth="1"/>
    <col min="10765" max="10765" width="10.7109375" style="136" customWidth="1"/>
    <col min="10766" max="10766" width="14" style="136" customWidth="1"/>
    <col min="10767" max="10767" width="15.5703125" style="136" customWidth="1"/>
    <col min="10768" max="10768" width="12.5703125" style="136" customWidth="1"/>
    <col min="10769" max="10769" width="14.42578125" style="136" customWidth="1"/>
    <col min="10770" max="10770" width="12.5703125" style="136" bestFit="1" customWidth="1"/>
    <col min="10771" max="11008" width="10.42578125" style="136"/>
    <col min="11009" max="11009" width="10.28515625" style="136" customWidth="1"/>
    <col min="11010" max="11010" width="33.85546875" style="136" customWidth="1"/>
    <col min="11011" max="11011" width="17.42578125" style="136" customWidth="1"/>
    <col min="11012" max="11012" width="12.5703125" style="136" customWidth="1"/>
    <col min="11013" max="11014" width="15.85546875" style="136" customWidth="1"/>
    <col min="11015" max="11015" width="12.5703125" style="136" customWidth="1"/>
    <col min="11016" max="11017" width="16.85546875" style="136" bestFit="1" customWidth="1"/>
    <col min="11018" max="11018" width="12.5703125" style="136" customWidth="1"/>
    <col min="11019" max="11019" width="16" style="136" customWidth="1"/>
    <col min="11020" max="11020" width="18.42578125" style="136" bestFit="1" customWidth="1"/>
    <col min="11021" max="11021" width="10.7109375" style="136" customWidth="1"/>
    <col min="11022" max="11022" width="14" style="136" customWidth="1"/>
    <col min="11023" max="11023" width="15.5703125" style="136" customWidth="1"/>
    <col min="11024" max="11024" width="12.5703125" style="136" customWidth="1"/>
    <col min="11025" max="11025" width="14.42578125" style="136" customWidth="1"/>
    <col min="11026" max="11026" width="12.5703125" style="136" bestFit="1" customWidth="1"/>
    <col min="11027" max="11264" width="10.42578125" style="136"/>
    <col min="11265" max="11265" width="10.28515625" style="136" customWidth="1"/>
    <col min="11266" max="11266" width="33.85546875" style="136" customWidth="1"/>
    <col min="11267" max="11267" width="17.42578125" style="136" customWidth="1"/>
    <col min="11268" max="11268" width="12.5703125" style="136" customWidth="1"/>
    <col min="11269" max="11270" width="15.85546875" style="136" customWidth="1"/>
    <col min="11271" max="11271" width="12.5703125" style="136" customWidth="1"/>
    <col min="11272" max="11273" width="16.85546875" style="136" bestFit="1" customWidth="1"/>
    <col min="11274" max="11274" width="12.5703125" style="136" customWidth="1"/>
    <col min="11275" max="11275" width="16" style="136" customWidth="1"/>
    <col min="11276" max="11276" width="18.42578125" style="136" bestFit="1" customWidth="1"/>
    <col min="11277" max="11277" width="10.7109375" style="136" customWidth="1"/>
    <col min="11278" max="11278" width="14" style="136" customWidth="1"/>
    <col min="11279" max="11279" width="15.5703125" style="136" customWidth="1"/>
    <col min="11280" max="11280" width="12.5703125" style="136" customWidth="1"/>
    <col min="11281" max="11281" width="14.42578125" style="136" customWidth="1"/>
    <col min="11282" max="11282" width="12.5703125" style="136" bestFit="1" customWidth="1"/>
    <col min="11283" max="11520" width="10.42578125" style="136"/>
    <col min="11521" max="11521" width="10.28515625" style="136" customWidth="1"/>
    <col min="11522" max="11522" width="33.85546875" style="136" customWidth="1"/>
    <col min="11523" max="11523" width="17.42578125" style="136" customWidth="1"/>
    <col min="11524" max="11524" width="12.5703125" style="136" customWidth="1"/>
    <col min="11525" max="11526" width="15.85546875" style="136" customWidth="1"/>
    <col min="11527" max="11527" width="12.5703125" style="136" customWidth="1"/>
    <col min="11528" max="11529" width="16.85546875" style="136" bestFit="1" customWidth="1"/>
    <col min="11530" max="11530" width="12.5703125" style="136" customWidth="1"/>
    <col min="11531" max="11531" width="16" style="136" customWidth="1"/>
    <col min="11532" max="11532" width="18.42578125" style="136" bestFit="1" customWidth="1"/>
    <col min="11533" max="11533" width="10.7109375" style="136" customWidth="1"/>
    <col min="11534" max="11534" width="14" style="136" customWidth="1"/>
    <col min="11535" max="11535" width="15.5703125" style="136" customWidth="1"/>
    <col min="11536" max="11536" width="12.5703125" style="136" customWidth="1"/>
    <col min="11537" max="11537" width="14.42578125" style="136" customWidth="1"/>
    <col min="11538" max="11538" width="12.5703125" style="136" bestFit="1" customWidth="1"/>
    <col min="11539" max="11776" width="10.42578125" style="136"/>
    <col min="11777" max="11777" width="10.28515625" style="136" customWidth="1"/>
    <col min="11778" max="11778" width="33.85546875" style="136" customWidth="1"/>
    <col min="11779" max="11779" width="17.42578125" style="136" customWidth="1"/>
    <col min="11780" max="11780" width="12.5703125" style="136" customWidth="1"/>
    <col min="11781" max="11782" width="15.85546875" style="136" customWidth="1"/>
    <col min="11783" max="11783" width="12.5703125" style="136" customWidth="1"/>
    <col min="11784" max="11785" width="16.85546875" style="136" bestFit="1" customWidth="1"/>
    <col min="11786" max="11786" width="12.5703125" style="136" customWidth="1"/>
    <col min="11787" max="11787" width="16" style="136" customWidth="1"/>
    <col min="11788" max="11788" width="18.42578125" style="136" bestFit="1" customWidth="1"/>
    <col min="11789" max="11789" width="10.7109375" style="136" customWidth="1"/>
    <col min="11790" max="11790" width="14" style="136" customWidth="1"/>
    <col min="11791" max="11791" width="15.5703125" style="136" customWidth="1"/>
    <col min="11792" max="11792" width="12.5703125" style="136" customWidth="1"/>
    <col min="11793" max="11793" width="14.42578125" style="136" customWidth="1"/>
    <col min="11794" max="11794" width="12.5703125" style="136" bestFit="1" customWidth="1"/>
    <col min="11795" max="12032" width="10.42578125" style="136"/>
    <col min="12033" max="12033" width="10.28515625" style="136" customWidth="1"/>
    <col min="12034" max="12034" width="33.85546875" style="136" customWidth="1"/>
    <col min="12035" max="12035" width="17.42578125" style="136" customWidth="1"/>
    <col min="12036" max="12036" width="12.5703125" style="136" customWidth="1"/>
    <col min="12037" max="12038" width="15.85546875" style="136" customWidth="1"/>
    <col min="12039" max="12039" width="12.5703125" style="136" customWidth="1"/>
    <col min="12040" max="12041" width="16.85546875" style="136" bestFit="1" customWidth="1"/>
    <col min="12042" max="12042" width="12.5703125" style="136" customWidth="1"/>
    <col min="12043" max="12043" width="16" style="136" customWidth="1"/>
    <col min="12044" max="12044" width="18.42578125" style="136" bestFit="1" customWidth="1"/>
    <col min="12045" max="12045" width="10.7109375" style="136" customWidth="1"/>
    <col min="12046" max="12046" width="14" style="136" customWidth="1"/>
    <col min="12047" max="12047" width="15.5703125" style="136" customWidth="1"/>
    <col min="12048" max="12048" width="12.5703125" style="136" customWidth="1"/>
    <col min="12049" max="12049" width="14.42578125" style="136" customWidth="1"/>
    <col min="12050" max="12050" width="12.5703125" style="136" bestFit="1" customWidth="1"/>
    <col min="12051" max="12288" width="10.42578125" style="136"/>
    <col min="12289" max="12289" width="10.28515625" style="136" customWidth="1"/>
    <col min="12290" max="12290" width="33.85546875" style="136" customWidth="1"/>
    <col min="12291" max="12291" width="17.42578125" style="136" customWidth="1"/>
    <col min="12292" max="12292" width="12.5703125" style="136" customWidth="1"/>
    <col min="12293" max="12294" width="15.85546875" style="136" customWidth="1"/>
    <col min="12295" max="12295" width="12.5703125" style="136" customWidth="1"/>
    <col min="12296" max="12297" width="16.85546875" style="136" bestFit="1" customWidth="1"/>
    <col min="12298" max="12298" width="12.5703125" style="136" customWidth="1"/>
    <col min="12299" max="12299" width="16" style="136" customWidth="1"/>
    <col min="12300" max="12300" width="18.42578125" style="136" bestFit="1" customWidth="1"/>
    <col min="12301" max="12301" width="10.7109375" style="136" customWidth="1"/>
    <col min="12302" max="12302" width="14" style="136" customWidth="1"/>
    <col min="12303" max="12303" width="15.5703125" style="136" customWidth="1"/>
    <col min="12304" max="12304" width="12.5703125" style="136" customWidth="1"/>
    <col min="12305" max="12305" width="14.42578125" style="136" customWidth="1"/>
    <col min="12306" max="12306" width="12.5703125" style="136" bestFit="1" customWidth="1"/>
    <col min="12307" max="12544" width="10.42578125" style="136"/>
    <col min="12545" max="12545" width="10.28515625" style="136" customWidth="1"/>
    <col min="12546" max="12546" width="33.85546875" style="136" customWidth="1"/>
    <col min="12547" max="12547" width="17.42578125" style="136" customWidth="1"/>
    <col min="12548" max="12548" width="12.5703125" style="136" customWidth="1"/>
    <col min="12549" max="12550" width="15.85546875" style="136" customWidth="1"/>
    <col min="12551" max="12551" width="12.5703125" style="136" customWidth="1"/>
    <col min="12552" max="12553" width="16.85546875" style="136" bestFit="1" customWidth="1"/>
    <col min="12554" max="12554" width="12.5703125" style="136" customWidth="1"/>
    <col min="12555" max="12555" width="16" style="136" customWidth="1"/>
    <col min="12556" max="12556" width="18.42578125" style="136" bestFit="1" customWidth="1"/>
    <col min="12557" max="12557" width="10.7109375" style="136" customWidth="1"/>
    <col min="12558" max="12558" width="14" style="136" customWidth="1"/>
    <col min="12559" max="12559" width="15.5703125" style="136" customWidth="1"/>
    <col min="12560" max="12560" width="12.5703125" style="136" customWidth="1"/>
    <col min="12561" max="12561" width="14.42578125" style="136" customWidth="1"/>
    <col min="12562" max="12562" width="12.5703125" style="136" bestFit="1" customWidth="1"/>
    <col min="12563" max="12800" width="10.42578125" style="136"/>
    <col min="12801" max="12801" width="10.28515625" style="136" customWidth="1"/>
    <col min="12802" max="12802" width="33.85546875" style="136" customWidth="1"/>
    <col min="12803" max="12803" width="17.42578125" style="136" customWidth="1"/>
    <col min="12804" max="12804" width="12.5703125" style="136" customWidth="1"/>
    <col min="12805" max="12806" width="15.85546875" style="136" customWidth="1"/>
    <col min="12807" max="12807" width="12.5703125" style="136" customWidth="1"/>
    <col min="12808" max="12809" width="16.85546875" style="136" bestFit="1" customWidth="1"/>
    <col min="12810" max="12810" width="12.5703125" style="136" customWidth="1"/>
    <col min="12811" max="12811" width="16" style="136" customWidth="1"/>
    <col min="12812" max="12812" width="18.42578125" style="136" bestFit="1" customWidth="1"/>
    <col min="12813" max="12813" width="10.7109375" style="136" customWidth="1"/>
    <col min="12814" max="12814" width="14" style="136" customWidth="1"/>
    <col min="12815" max="12815" width="15.5703125" style="136" customWidth="1"/>
    <col min="12816" max="12816" width="12.5703125" style="136" customWidth="1"/>
    <col min="12817" max="12817" width="14.42578125" style="136" customWidth="1"/>
    <col min="12818" max="12818" width="12.5703125" style="136" bestFit="1" customWidth="1"/>
    <col min="12819" max="13056" width="10.42578125" style="136"/>
    <col min="13057" max="13057" width="10.28515625" style="136" customWidth="1"/>
    <col min="13058" max="13058" width="33.85546875" style="136" customWidth="1"/>
    <col min="13059" max="13059" width="17.42578125" style="136" customWidth="1"/>
    <col min="13060" max="13060" width="12.5703125" style="136" customWidth="1"/>
    <col min="13061" max="13062" width="15.85546875" style="136" customWidth="1"/>
    <col min="13063" max="13063" width="12.5703125" style="136" customWidth="1"/>
    <col min="13064" max="13065" width="16.85546875" style="136" bestFit="1" customWidth="1"/>
    <col min="13066" max="13066" width="12.5703125" style="136" customWidth="1"/>
    <col min="13067" max="13067" width="16" style="136" customWidth="1"/>
    <col min="13068" max="13068" width="18.42578125" style="136" bestFit="1" customWidth="1"/>
    <col min="13069" max="13069" width="10.7109375" style="136" customWidth="1"/>
    <col min="13070" max="13070" width="14" style="136" customWidth="1"/>
    <col min="13071" max="13071" width="15.5703125" style="136" customWidth="1"/>
    <col min="13072" max="13072" width="12.5703125" style="136" customWidth="1"/>
    <col min="13073" max="13073" width="14.42578125" style="136" customWidth="1"/>
    <col min="13074" max="13074" width="12.5703125" style="136" bestFit="1" customWidth="1"/>
    <col min="13075" max="13312" width="10.42578125" style="136"/>
    <col min="13313" max="13313" width="10.28515625" style="136" customWidth="1"/>
    <col min="13314" max="13314" width="33.85546875" style="136" customWidth="1"/>
    <col min="13315" max="13315" width="17.42578125" style="136" customWidth="1"/>
    <col min="13316" max="13316" width="12.5703125" style="136" customWidth="1"/>
    <col min="13317" max="13318" width="15.85546875" style="136" customWidth="1"/>
    <col min="13319" max="13319" width="12.5703125" style="136" customWidth="1"/>
    <col min="13320" max="13321" width="16.85546875" style="136" bestFit="1" customWidth="1"/>
    <col min="13322" max="13322" width="12.5703125" style="136" customWidth="1"/>
    <col min="13323" max="13323" width="16" style="136" customWidth="1"/>
    <col min="13324" max="13324" width="18.42578125" style="136" bestFit="1" customWidth="1"/>
    <col min="13325" max="13325" width="10.7109375" style="136" customWidth="1"/>
    <col min="13326" max="13326" width="14" style="136" customWidth="1"/>
    <col min="13327" max="13327" width="15.5703125" style="136" customWidth="1"/>
    <col min="13328" max="13328" width="12.5703125" style="136" customWidth="1"/>
    <col min="13329" max="13329" width="14.42578125" style="136" customWidth="1"/>
    <col min="13330" max="13330" width="12.5703125" style="136" bestFit="1" customWidth="1"/>
    <col min="13331" max="13568" width="10.42578125" style="136"/>
    <col min="13569" max="13569" width="10.28515625" style="136" customWidth="1"/>
    <col min="13570" max="13570" width="33.85546875" style="136" customWidth="1"/>
    <col min="13571" max="13571" width="17.42578125" style="136" customWidth="1"/>
    <col min="13572" max="13572" width="12.5703125" style="136" customWidth="1"/>
    <col min="13573" max="13574" width="15.85546875" style="136" customWidth="1"/>
    <col min="13575" max="13575" width="12.5703125" style="136" customWidth="1"/>
    <col min="13576" max="13577" width="16.85546875" style="136" bestFit="1" customWidth="1"/>
    <col min="13578" max="13578" width="12.5703125" style="136" customWidth="1"/>
    <col min="13579" max="13579" width="16" style="136" customWidth="1"/>
    <col min="13580" max="13580" width="18.42578125" style="136" bestFit="1" customWidth="1"/>
    <col min="13581" max="13581" width="10.7109375" style="136" customWidth="1"/>
    <col min="13582" max="13582" width="14" style="136" customWidth="1"/>
    <col min="13583" max="13583" width="15.5703125" style="136" customWidth="1"/>
    <col min="13584" max="13584" width="12.5703125" style="136" customWidth="1"/>
    <col min="13585" max="13585" width="14.42578125" style="136" customWidth="1"/>
    <col min="13586" max="13586" width="12.5703125" style="136" bestFit="1" customWidth="1"/>
    <col min="13587" max="13824" width="10.42578125" style="136"/>
    <col min="13825" max="13825" width="10.28515625" style="136" customWidth="1"/>
    <col min="13826" max="13826" width="33.85546875" style="136" customWidth="1"/>
    <col min="13827" max="13827" width="17.42578125" style="136" customWidth="1"/>
    <col min="13828" max="13828" width="12.5703125" style="136" customWidth="1"/>
    <col min="13829" max="13830" width="15.85546875" style="136" customWidth="1"/>
    <col min="13831" max="13831" width="12.5703125" style="136" customWidth="1"/>
    <col min="13832" max="13833" width="16.85546875" style="136" bestFit="1" customWidth="1"/>
    <col min="13834" max="13834" width="12.5703125" style="136" customWidth="1"/>
    <col min="13835" max="13835" width="16" style="136" customWidth="1"/>
    <col min="13836" max="13836" width="18.42578125" style="136" bestFit="1" customWidth="1"/>
    <col min="13837" max="13837" width="10.7109375" style="136" customWidth="1"/>
    <col min="13838" max="13838" width="14" style="136" customWidth="1"/>
    <col min="13839" max="13839" width="15.5703125" style="136" customWidth="1"/>
    <col min="13840" max="13840" width="12.5703125" style="136" customWidth="1"/>
    <col min="13841" max="13841" width="14.42578125" style="136" customWidth="1"/>
    <col min="13842" max="13842" width="12.5703125" style="136" bestFit="1" customWidth="1"/>
    <col min="13843" max="14080" width="10.42578125" style="136"/>
    <col min="14081" max="14081" width="10.28515625" style="136" customWidth="1"/>
    <col min="14082" max="14082" width="33.85546875" style="136" customWidth="1"/>
    <col min="14083" max="14083" width="17.42578125" style="136" customWidth="1"/>
    <col min="14084" max="14084" width="12.5703125" style="136" customWidth="1"/>
    <col min="14085" max="14086" width="15.85546875" style="136" customWidth="1"/>
    <col min="14087" max="14087" width="12.5703125" style="136" customWidth="1"/>
    <col min="14088" max="14089" width="16.85546875" style="136" bestFit="1" customWidth="1"/>
    <col min="14090" max="14090" width="12.5703125" style="136" customWidth="1"/>
    <col min="14091" max="14091" width="16" style="136" customWidth="1"/>
    <col min="14092" max="14092" width="18.42578125" style="136" bestFit="1" customWidth="1"/>
    <col min="14093" max="14093" width="10.7109375" style="136" customWidth="1"/>
    <col min="14094" max="14094" width="14" style="136" customWidth="1"/>
    <col min="14095" max="14095" width="15.5703125" style="136" customWidth="1"/>
    <col min="14096" max="14096" width="12.5703125" style="136" customWidth="1"/>
    <col min="14097" max="14097" width="14.42578125" style="136" customWidth="1"/>
    <col min="14098" max="14098" width="12.5703125" style="136" bestFit="1" customWidth="1"/>
    <col min="14099" max="14336" width="10.42578125" style="136"/>
    <col min="14337" max="14337" width="10.28515625" style="136" customWidth="1"/>
    <col min="14338" max="14338" width="33.85546875" style="136" customWidth="1"/>
    <col min="14339" max="14339" width="17.42578125" style="136" customWidth="1"/>
    <col min="14340" max="14340" width="12.5703125" style="136" customWidth="1"/>
    <col min="14341" max="14342" width="15.85546875" style="136" customWidth="1"/>
    <col min="14343" max="14343" width="12.5703125" style="136" customWidth="1"/>
    <col min="14344" max="14345" width="16.85546875" style="136" bestFit="1" customWidth="1"/>
    <col min="14346" max="14346" width="12.5703125" style="136" customWidth="1"/>
    <col min="14347" max="14347" width="16" style="136" customWidth="1"/>
    <col min="14348" max="14348" width="18.42578125" style="136" bestFit="1" customWidth="1"/>
    <col min="14349" max="14349" width="10.7109375" style="136" customWidth="1"/>
    <col min="14350" max="14350" width="14" style="136" customWidth="1"/>
    <col min="14351" max="14351" width="15.5703125" style="136" customWidth="1"/>
    <col min="14352" max="14352" width="12.5703125" style="136" customWidth="1"/>
    <col min="14353" max="14353" width="14.42578125" style="136" customWidth="1"/>
    <col min="14354" max="14354" width="12.5703125" style="136" bestFit="1" customWidth="1"/>
    <col min="14355" max="14592" width="10.42578125" style="136"/>
    <col min="14593" max="14593" width="10.28515625" style="136" customWidth="1"/>
    <col min="14594" max="14594" width="33.85546875" style="136" customWidth="1"/>
    <col min="14595" max="14595" width="17.42578125" style="136" customWidth="1"/>
    <col min="14596" max="14596" width="12.5703125" style="136" customWidth="1"/>
    <col min="14597" max="14598" width="15.85546875" style="136" customWidth="1"/>
    <col min="14599" max="14599" width="12.5703125" style="136" customWidth="1"/>
    <col min="14600" max="14601" width="16.85546875" style="136" bestFit="1" customWidth="1"/>
    <col min="14602" max="14602" width="12.5703125" style="136" customWidth="1"/>
    <col min="14603" max="14603" width="16" style="136" customWidth="1"/>
    <col min="14604" max="14604" width="18.42578125" style="136" bestFit="1" customWidth="1"/>
    <col min="14605" max="14605" width="10.7109375" style="136" customWidth="1"/>
    <col min="14606" max="14606" width="14" style="136" customWidth="1"/>
    <col min="14607" max="14607" width="15.5703125" style="136" customWidth="1"/>
    <col min="14608" max="14608" width="12.5703125" style="136" customWidth="1"/>
    <col min="14609" max="14609" width="14.42578125" style="136" customWidth="1"/>
    <col min="14610" max="14610" width="12.5703125" style="136" bestFit="1" customWidth="1"/>
    <col min="14611" max="14848" width="10.42578125" style="136"/>
    <col min="14849" max="14849" width="10.28515625" style="136" customWidth="1"/>
    <col min="14850" max="14850" width="33.85546875" style="136" customWidth="1"/>
    <col min="14851" max="14851" width="17.42578125" style="136" customWidth="1"/>
    <col min="14852" max="14852" width="12.5703125" style="136" customWidth="1"/>
    <col min="14853" max="14854" width="15.85546875" style="136" customWidth="1"/>
    <col min="14855" max="14855" width="12.5703125" style="136" customWidth="1"/>
    <col min="14856" max="14857" width="16.85546875" style="136" bestFit="1" customWidth="1"/>
    <col min="14858" max="14858" width="12.5703125" style="136" customWidth="1"/>
    <col min="14859" max="14859" width="16" style="136" customWidth="1"/>
    <col min="14860" max="14860" width="18.42578125" style="136" bestFit="1" customWidth="1"/>
    <col min="14861" max="14861" width="10.7109375" style="136" customWidth="1"/>
    <col min="14862" max="14862" width="14" style="136" customWidth="1"/>
    <col min="14863" max="14863" width="15.5703125" style="136" customWidth="1"/>
    <col min="14864" max="14864" width="12.5703125" style="136" customWidth="1"/>
    <col min="14865" max="14865" width="14.42578125" style="136" customWidth="1"/>
    <col min="14866" max="14866" width="12.5703125" style="136" bestFit="1" customWidth="1"/>
    <col min="14867" max="15104" width="10.42578125" style="136"/>
    <col min="15105" max="15105" width="10.28515625" style="136" customWidth="1"/>
    <col min="15106" max="15106" width="33.85546875" style="136" customWidth="1"/>
    <col min="15107" max="15107" width="17.42578125" style="136" customWidth="1"/>
    <col min="15108" max="15108" width="12.5703125" style="136" customWidth="1"/>
    <col min="15109" max="15110" width="15.85546875" style="136" customWidth="1"/>
    <col min="15111" max="15111" width="12.5703125" style="136" customWidth="1"/>
    <col min="15112" max="15113" width="16.85546875" style="136" bestFit="1" customWidth="1"/>
    <col min="15114" max="15114" width="12.5703125" style="136" customWidth="1"/>
    <col min="15115" max="15115" width="16" style="136" customWidth="1"/>
    <col min="15116" max="15116" width="18.42578125" style="136" bestFit="1" customWidth="1"/>
    <col min="15117" max="15117" width="10.7109375" style="136" customWidth="1"/>
    <col min="15118" max="15118" width="14" style="136" customWidth="1"/>
    <col min="15119" max="15119" width="15.5703125" style="136" customWidth="1"/>
    <col min="15120" max="15120" width="12.5703125" style="136" customWidth="1"/>
    <col min="15121" max="15121" width="14.42578125" style="136" customWidth="1"/>
    <col min="15122" max="15122" width="12.5703125" style="136" bestFit="1" customWidth="1"/>
    <col min="15123" max="15360" width="10.42578125" style="136"/>
    <col min="15361" max="15361" width="10.28515625" style="136" customWidth="1"/>
    <col min="15362" max="15362" width="33.85546875" style="136" customWidth="1"/>
    <col min="15363" max="15363" width="17.42578125" style="136" customWidth="1"/>
    <col min="15364" max="15364" width="12.5703125" style="136" customWidth="1"/>
    <col min="15365" max="15366" width="15.85546875" style="136" customWidth="1"/>
    <col min="15367" max="15367" width="12.5703125" style="136" customWidth="1"/>
    <col min="15368" max="15369" width="16.85546875" style="136" bestFit="1" customWidth="1"/>
    <col min="15370" max="15370" width="12.5703125" style="136" customWidth="1"/>
    <col min="15371" max="15371" width="16" style="136" customWidth="1"/>
    <col min="15372" max="15372" width="18.42578125" style="136" bestFit="1" customWidth="1"/>
    <col min="15373" max="15373" width="10.7109375" style="136" customWidth="1"/>
    <col min="15374" max="15374" width="14" style="136" customWidth="1"/>
    <col min="15375" max="15375" width="15.5703125" style="136" customWidth="1"/>
    <col min="15376" max="15376" width="12.5703125" style="136" customWidth="1"/>
    <col min="15377" max="15377" width="14.42578125" style="136" customWidth="1"/>
    <col min="15378" max="15378" width="12.5703125" style="136" bestFit="1" customWidth="1"/>
    <col min="15379" max="15616" width="10.42578125" style="136"/>
    <col min="15617" max="15617" width="10.28515625" style="136" customWidth="1"/>
    <col min="15618" max="15618" width="33.85546875" style="136" customWidth="1"/>
    <col min="15619" max="15619" width="17.42578125" style="136" customWidth="1"/>
    <col min="15620" max="15620" width="12.5703125" style="136" customWidth="1"/>
    <col min="15621" max="15622" width="15.85546875" style="136" customWidth="1"/>
    <col min="15623" max="15623" width="12.5703125" style="136" customWidth="1"/>
    <col min="15624" max="15625" width="16.85546875" style="136" bestFit="1" customWidth="1"/>
    <col min="15626" max="15626" width="12.5703125" style="136" customWidth="1"/>
    <col min="15627" max="15627" width="16" style="136" customWidth="1"/>
    <col min="15628" max="15628" width="18.42578125" style="136" bestFit="1" customWidth="1"/>
    <col min="15629" max="15629" width="10.7109375" style="136" customWidth="1"/>
    <col min="15630" max="15630" width="14" style="136" customWidth="1"/>
    <col min="15631" max="15631" width="15.5703125" style="136" customWidth="1"/>
    <col min="15632" max="15632" width="12.5703125" style="136" customWidth="1"/>
    <col min="15633" max="15633" width="14.42578125" style="136" customWidth="1"/>
    <col min="15634" max="15634" width="12.5703125" style="136" bestFit="1" customWidth="1"/>
    <col min="15635" max="15872" width="10.42578125" style="136"/>
    <col min="15873" max="15873" width="10.28515625" style="136" customWidth="1"/>
    <col min="15874" max="15874" width="33.85546875" style="136" customWidth="1"/>
    <col min="15875" max="15875" width="17.42578125" style="136" customWidth="1"/>
    <col min="15876" max="15876" width="12.5703125" style="136" customWidth="1"/>
    <col min="15877" max="15878" width="15.85546875" style="136" customWidth="1"/>
    <col min="15879" max="15879" width="12.5703125" style="136" customWidth="1"/>
    <col min="15880" max="15881" width="16.85546875" style="136" bestFit="1" customWidth="1"/>
    <col min="15882" max="15882" width="12.5703125" style="136" customWidth="1"/>
    <col min="15883" max="15883" width="16" style="136" customWidth="1"/>
    <col min="15884" max="15884" width="18.42578125" style="136" bestFit="1" customWidth="1"/>
    <col min="15885" max="15885" width="10.7109375" style="136" customWidth="1"/>
    <col min="15886" max="15886" width="14" style="136" customWidth="1"/>
    <col min="15887" max="15887" width="15.5703125" style="136" customWidth="1"/>
    <col min="15888" max="15888" width="12.5703125" style="136" customWidth="1"/>
    <col min="15889" max="15889" width="14.42578125" style="136" customWidth="1"/>
    <col min="15890" max="15890" width="12.5703125" style="136" bestFit="1" customWidth="1"/>
    <col min="15891" max="16128" width="10.42578125" style="136"/>
    <col min="16129" max="16129" width="10.28515625" style="136" customWidth="1"/>
    <col min="16130" max="16130" width="33.85546875" style="136" customWidth="1"/>
    <col min="16131" max="16131" width="17.42578125" style="136" customWidth="1"/>
    <col min="16132" max="16132" width="12.5703125" style="136" customWidth="1"/>
    <col min="16133" max="16134" width="15.85546875" style="136" customWidth="1"/>
    <col min="16135" max="16135" width="12.5703125" style="136" customWidth="1"/>
    <col min="16136" max="16137" width="16.85546875" style="136" bestFit="1" customWidth="1"/>
    <col min="16138" max="16138" width="12.5703125" style="136" customWidth="1"/>
    <col min="16139" max="16139" width="16" style="136" customWidth="1"/>
    <col min="16140" max="16140" width="18.42578125" style="136" bestFit="1" customWidth="1"/>
    <col min="16141" max="16141" width="10.7109375" style="136" customWidth="1"/>
    <col min="16142" max="16142" width="14" style="136" customWidth="1"/>
    <col min="16143" max="16143" width="15.5703125" style="136" customWidth="1"/>
    <col min="16144" max="16144" width="12.5703125" style="136" customWidth="1"/>
    <col min="16145" max="16145" width="14.42578125" style="136" customWidth="1"/>
    <col min="16146" max="16146" width="12.5703125" style="136" bestFit="1" customWidth="1"/>
    <col min="16147" max="16384" width="10.42578125" style="136"/>
  </cols>
  <sheetData>
    <row r="1" spans="1:18">
      <c r="A1" s="131"/>
      <c r="B1" s="132"/>
      <c r="C1" s="132"/>
      <c r="D1" s="132"/>
      <c r="E1" s="132"/>
      <c r="F1" s="132"/>
      <c r="G1" s="133"/>
      <c r="H1" s="132"/>
      <c r="I1" s="132"/>
      <c r="J1" s="485"/>
      <c r="K1" s="132"/>
      <c r="L1" s="132"/>
      <c r="M1" s="134"/>
      <c r="N1" s="132"/>
      <c r="O1" s="135"/>
      <c r="P1" s="132"/>
      <c r="Q1" s="132"/>
      <c r="R1" s="132"/>
    </row>
    <row r="2" spans="1:18">
      <c r="A2" s="381" t="s">
        <v>146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</row>
    <row r="3" spans="1:18">
      <c r="A3" s="470" t="s">
        <v>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</row>
    <row r="4" spans="1:18" ht="13.5" thickBot="1">
      <c r="A4" s="471" t="s">
        <v>2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</row>
    <row r="5" spans="1:18" ht="24.75" thickTop="1">
      <c r="A5" s="22" t="s">
        <v>147</v>
      </c>
      <c r="B5" s="384" t="s">
        <v>148</v>
      </c>
      <c r="C5" s="384"/>
      <c r="D5" s="384"/>
      <c r="E5" s="23" t="s">
        <v>5</v>
      </c>
      <c r="F5" s="385" t="s">
        <v>6</v>
      </c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</row>
    <row r="6" spans="1:18">
      <c r="A6" s="24" t="s">
        <v>149</v>
      </c>
      <c r="B6" s="379" t="s">
        <v>40</v>
      </c>
      <c r="C6" s="379"/>
      <c r="D6" s="379"/>
      <c r="E6" s="25" t="s">
        <v>150</v>
      </c>
      <c r="F6" s="380" t="s">
        <v>39</v>
      </c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</row>
    <row r="7" spans="1:18">
      <c r="A7" s="394" t="s">
        <v>151</v>
      </c>
      <c r="B7" s="395" t="s">
        <v>152</v>
      </c>
      <c r="C7" s="396" t="s">
        <v>153</v>
      </c>
      <c r="D7" s="386" t="s">
        <v>154</v>
      </c>
      <c r="E7" s="386"/>
      <c r="F7" s="386"/>
      <c r="G7" s="386" t="s">
        <v>155</v>
      </c>
      <c r="H7" s="386"/>
      <c r="I7" s="386"/>
      <c r="J7" s="386" t="s">
        <v>155</v>
      </c>
      <c r="K7" s="386"/>
      <c r="L7" s="386"/>
      <c r="M7" s="386" t="s">
        <v>155</v>
      </c>
      <c r="N7" s="386"/>
      <c r="O7" s="386"/>
      <c r="P7" s="387" t="s">
        <v>156</v>
      </c>
      <c r="Q7" s="387"/>
      <c r="R7" s="387"/>
    </row>
    <row r="8" spans="1:18" ht="48">
      <c r="A8" s="394"/>
      <c r="B8" s="395"/>
      <c r="C8" s="396"/>
      <c r="D8" s="309" t="s">
        <v>157</v>
      </c>
      <c r="E8" s="310" t="s">
        <v>158</v>
      </c>
      <c r="F8" s="311" t="s">
        <v>159</v>
      </c>
      <c r="G8" s="329" t="s">
        <v>160</v>
      </c>
      <c r="H8" s="310" t="s">
        <v>161</v>
      </c>
      <c r="I8" s="313" t="s">
        <v>195</v>
      </c>
      <c r="J8" s="312" t="s">
        <v>163</v>
      </c>
      <c r="K8" s="310" t="s">
        <v>164</v>
      </c>
      <c r="L8" s="313" t="s">
        <v>165</v>
      </c>
      <c r="M8" s="330" t="s">
        <v>166</v>
      </c>
      <c r="N8" s="310" t="s">
        <v>167</v>
      </c>
      <c r="O8" s="331" t="s">
        <v>168</v>
      </c>
      <c r="P8" s="312" t="s">
        <v>169</v>
      </c>
      <c r="Q8" s="310" t="s">
        <v>170</v>
      </c>
      <c r="R8" s="314" t="s">
        <v>171</v>
      </c>
    </row>
    <row r="9" spans="1:18" ht="13.5" thickBot="1">
      <c r="A9" s="315"/>
      <c r="B9" s="316"/>
      <c r="C9" s="332"/>
      <c r="D9" s="316" t="s">
        <v>19</v>
      </c>
      <c r="E9" s="316" t="s">
        <v>20</v>
      </c>
      <c r="F9" s="316" t="s">
        <v>21</v>
      </c>
      <c r="G9" s="333" t="s">
        <v>22</v>
      </c>
      <c r="H9" s="316" t="s">
        <v>23</v>
      </c>
      <c r="I9" s="316" t="s">
        <v>24</v>
      </c>
      <c r="J9" s="316" t="s">
        <v>172</v>
      </c>
      <c r="K9" s="316" t="s">
        <v>26</v>
      </c>
      <c r="L9" s="316" t="s">
        <v>27</v>
      </c>
      <c r="M9" s="334" t="s">
        <v>173</v>
      </c>
      <c r="N9" s="316" t="s">
        <v>174</v>
      </c>
      <c r="O9" s="333" t="s">
        <v>175</v>
      </c>
      <c r="P9" s="316" t="s">
        <v>176</v>
      </c>
      <c r="Q9" s="316" t="s">
        <v>177</v>
      </c>
      <c r="R9" s="317" t="s">
        <v>178</v>
      </c>
    </row>
    <row r="10" spans="1:18" ht="13.5" thickTop="1">
      <c r="A10" s="388" t="s">
        <v>179</v>
      </c>
      <c r="B10" s="388"/>
      <c r="C10" s="335"/>
      <c r="D10" s="336"/>
      <c r="E10" s="337"/>
      <c r="F10" s="336"/>
      <c r="G10" s="338"/>
      <c r="H10" s="336"/>
      <c r="I10" s="339"/>
      <c r="J10" s="337"/>
      <c r="K10" s="336"/>
      <c r="L10" s="339"/>
      <c r="M10" s="340"/>
      <c r="N10" s="336"/>
      <c r="O10" s="341"/>
      <c r="P10" s="337"/>
      <c r="Q10" s="336"/>
      <c r="R10" s="342"/>
    </row>
    <row r="11" spans="1:18">
      <c r="A11" s="113" t="s">
        <v>236</v>
      </c>
      <c r="B11" s="113" t="s">
        <v>237</v>
      </c>
      <c r="C11" s="113" t="s">
        <v>238</v>
      </c>
      <c r="D11" s="67">
        <v>331256</v>
      </c>
      <c r="E11" s="67">
        <v>31029751872.850002</v>
      </c>
      <c r="F11" s="67">
        <v>93673.02591605889</v>
      </c>
      <c r="G11" s="67">
        <v>322316</v>
      </c>
      <c r="H11" s="67">
        <v>30911769000</v>
      </c>
      <c r="I11" s="67">
        <f t="shared" ref="I11:I74" si="0">H11/G11</f>
        <v>95905.164496953294</v>
      </c>
      <c r="J11" s="67">
        <v>322316</v>
      </c>
      <c r="K11" s="67">
        <v>30912189000</v>
      </c>
      <c r="L11" s="67">
        <f>K11/J11</f>
        <v>95906.467565991145</v>
      </c>
      <c r="M11" s="67">
        <v>111200</v>
      </c>
      <c r="N11" s="67">
        <v>9785953116.2799988</v>
      </c>
      <c r="O11" s="67">
        <f t="shared" ref="O11:O74" si="1">N11/M11</f>
        <v>88003.175506115091</v>
      </c>
      <c r="P11" s="44">
        <f>O11-F11</f>
        <v>-5669.8504099437996</v>
      </c>
      <c r="Q11" s="44">
        <f>O11-I11</f>
        <v>-7901.9889908382029</v>
      </c>
      <c r="R11" s="68">
        <f>O11-L11</f>
        <v>-7903.2920598760538</v>
      </c>
    </row>
    <row r="12" spans="1:18" ht="24">
      <c r="A12" s="113" t="s">
        <v>239</v>
      </c>
      <c r="B12" s="113" t="s">
        <v>240</v>
      </c>
      <c r="C12" s="113" t="s">
        <v>241</v>
      </c>
      <c r="D12" s="67">
        <v>212151</v>
      </c>
      <c r="E12" s="67">
        <v>2713476281</v>
      </c>
      <c r="F12" s="67">
        <v>12790.30634312353</v>
      </c>
      <c r="G12" s="67">
        <v>217605</v>
      </c>
      <c r="H12" s="67">
        <v>2650000000</v>
      </c>
      <c r="I12" s="67">
        <f t="shared" si="0"/>
        <v>12178.028997495461</v>
      </c>
      <c r="J12" s="67">
        <v>217605</v>
      </c>
      <c r="K12" s="67">
        <v>2650000000</v>
      </c>
      <c r="L12" s="67">
        <f t="shared" ref="L12:L28" si="2">K12/J12</f>
        <v>12178.028997495461</v>
      </c>
      <c r="M12" s="67">
        <v>71237</v>
      </c>
      <c r="N12" s="67">
        <v>940000000</v>
      </c>
      <c r="O12" s="67">
        <f t="shared" si="1"/>
        <v>13195.390036076758</v>
      </c>
      <c r="P12" s="44">
        <f t="shared" ref="P12:P75" si="3">O12-F12</f>
        <v>405.08369295322882</v>
      </c>
      <c r="Q12" s="44">
        <f t="shared" ref="Q12:Q75" si="4">O12-I12</f>
        <v>1017.3610385812972</v>
      </c>
      <c r="R12" s="68">
        <f t="shared" ref="R12:R75" si="5">O12-L12</f>
        <v>1017.3610385812972</v>
      </c>
    </row>
    <row r="13" spans="1:18">
      <c r="A13" s="113" t="s">
        <v>242</v>
      </c>
      <c r="B13" s="113" t="s">
        <v>243</v>
      </c>
      <c r="C13" s="113" t="s">
        <v>238</v>
      </c>
      <c r="D13" s="67">
        <v>1444</v>
      </c>
      <c r="E13" s="67">
        <v>1139350983</v>
      </c>
      <c r="F13" s="67">
        <v>789024.22645429359</v>
      </c>
      <c r="G13" s="67">
        <v>924</v>
      </c>
      <c r="H13" s="67">
        <v>1156860000</v>
      </c>
      <c r="I13" s="67">
        <f t="shared" si="0"/>
        <v>1252012.987012987</v>
      </c>
      <c r="J13" s="67">
        <v>924</v>
      </c>
      <c r="K13" s="67">
        <v>1157372000</v>
      </c>
      <c r="L13" s="67">
        <f t="shared" si="2"/>
        <v>1252567.0995670995</v>
      </c>
      <c r="M13" s="67">
        <v>701</v>
      </c>
      <c r="N13" s="67">
        <v>362424629</v>
      </c>
      <c r="O13" s="67">
        <f t="shared" si="1"/>
        <v>517010.88302425109</v>
      </c>
      <c r="P13" s="44">
        <f t="shared" si="3"/>
        <v>-272013.3434300425</v>
      </c>
      <c r="Q13" s="44">
        <f t="shared" si="4"/>
        <v>-735002.10398873594</v>
      </c>
      <c r="R13" s="68">
        <f t="shared" si="5"/>
        <v>-735556.21654284839</v>
      </c>
    </row>
    <row r="14" spans="1:18" ht="24">
      <c r="A14" s="113" t="s">
        <v>244</v>
      </c>
      <c r="B14" s="113" t="s">
        <v>245</v>
      </c>
      <c r="C14" s="113" t="s">
        <v>238</v>
      </c>
      <c r="D14" s="67">
        <v>11628</v>
      </c>
      <c r="E14" s="67">
        <v>1379388411</v>
      </c>
      <c r="F14" s="67">
        <v>118626.45433436532</v>
      </c>
      <c r="G14" s="67">
        <v>11930</v>
      </c>
      <c r="H14" s="67">
        <v>1493567000</v>
      </c>
      <c r="I14" s="67">
        <f t="shared" si="0"/>
        <v>125194.21626152557</v>
      </c>
      <c r="J14" s="67">
        <v>11930</v>
      </c>
      <c r="K14" s="67">
        <v>1493567000</v>
      </c>
      <c r="L14" s="67">
        <f t="shared" si="2"/>
        <v>125194.21626152557</v>
      </c>
      <c r="M14" s="67">
        <v>4204</v>
      </c>
      <c r="N14" s="67">
        <v>64998128</v>
      </c>
      <c r="O14" s="67">
        <f t="shared" si="1"/>
        <v>15461.019980970505</v>
      </c>
      <c r="P14" s="44">
        <f t="shared" si="3"/>
        <v>-103165.43435339481</v>
      </c>
      <c r="Q14" s="44">
        <f t="shared" si="4"/>
        <v>-109733.19628055506</v>
      </c>
      <c r="R14" s="68">
        <f t="shared" si="5"/>
        <v>-109733.19628055506</v>
      </c>
    </row>
    <row r="15" spans="1:18" ht="24">
      <c r="A15" s="113" t="s">
        <v>246</v>
      </c>
      <c r="B15" s="113" t="s">
        <v>247</v>
      </c>
      <c r="C15" s="113" t="s">
        <v>238</v>
      </c>
      <c r="D15" s="67">
        <v>15</v>
      </c>
      <c r="E15" s="67">
        <v>26765000</v>
      </c>
      <c r="F15" s="67">
        <v>1784333.3333333333</v>
      </c>
      <c r="G15" s="67">
        <v>22</v>
      </c>
      <c r="H15" s="67">
        <v>23310000</v>
      </c>
      <c r="I15" s="67">
        <f t="shared" si="0"/>
        <v>1059545.4545454546</v>
      </c>
      <c r="J15" s="67">
        <v>22</v>
      </c>
      <c r="K15" s="67">
        <v>23310000</v>
      </c>
      <c r="L15" s="67">
        <f t="shared" si="2"/>
        <v>1059545.4545454546</v>
      </c>
      <c r="M15" s="67">
        <v>0</v>
      </c>
      <c r="N15" s="67">
        <v>7000000</v>
      </c>
      <c r="O15" s="67" t="e">
        <f>N15/M15</f>
        <v>#DIV/0!</v>
      </c>
      <c r="P15" s="44" t="e">
        <f>O15-F15</f>
        <v>#DIV/0!</v>
      </c>
      <c r="Q15" s="44" t="e">
        <f>O15-I15</f>
        <v>#DIV/0!</v>
      </c>
      <c r="R15" s="68" t="e">
        <f>O15-L15</f>
        <v>#DIV/0!</v>
      </c>
    </row>
    <row r="16" spans="1:18">
      <c r="A16" s="113" t="s">
        <v>248</v>
      </c>
      <c r="B16" s="113" t="s">
        <v>249</v>
      </c>
      <c r="C16" s="113" t="s">
        <v>238</v>
      </c>
      <c r="D16" s="67">
        <v>3794</v>
      </c>
      <c r="E16" s="67">
        <v>90178918</v>
      </c>
      <c r="F16" s="67">
        <v>23768.82393252504</v>
      </c>
      <c r="G16" s="67">
        <v>5147</v>
      </c>
      <c r="H16" s="67">
        <v>112048000</v>
      </c>
      <c r="I16" s="67">
        <f t="shared" si="0"/>
        <v>21769.574509422964</v>
      </c>
      <c r="J16" s="67">
        <v>5147</v>
      </c>
      <c r="K16" s="67">
        <v>112048000</v>
      </c>
      <c r="L16" s="67">
        <f t="shared" si="2"/>
        <v>21769.574509422964</v>
      </c>
      <c r="M16" s="67">
        <v>440</v>
      </c>
      <c r="N16" s="67">
        <v>11597900</v>
      </c>
      <c r="O16" s="67">
        <f t="shared" si="1"/>
        <v>26358.863636363636</v>
      </c>
      <c r="P16" s="44">
        <f t="shared" si="3"/>
        <v>2590.0397038385963</v>
      </c>
      <c r="Q16" s="44">
        <f t="shared" si="4"/>
        <v>4589.2891269406718</v>
      </c>
      <c r="R16" s="68">
        <f t="shared" si="5"/>
        <v>4589.2891269406718</v>
      </c>
    </row>
    <row r="17" spans="1:21">
      <c r="A17" s="113" t="s">
        <v>250</v>
      </c>
      <c r="B17" s="113" t="s">
        <v>251</v>
      </c>
      <c r="C17" s="113" t="s">
        <v>238</v>
      </c>
      <c r="D17" s="67">
        <v>27586</v>
      </c>
      <c r="E17" s="67">
        <v>136488918</v>
      </c>
      <c r="F17" s="67">
        <v>4947.7603857028926</v>
      </c>
      <c r="G17" s="67">
        <v>31285</v>
      </c>
      <c r="H17" s="67">
        <v>137654000</v>
      </c>
      <c r="I17" s="67">
        <f t="shared" si="0"/>
        <v>4400</v>
      </c>
      <c r="J17" s="67">
        <v>31285</v>
      </c>
      <c r="K17" s="67">
        <v>137654000</v>
      </c>
      <c r="L17" s="67">
        <f t="shared" si="2"/>
        <v>4400</v>
      </c>
      <c r="M17" s="67">
        <v>8938</v>
      </c>
      <c r="N17" s="67">
        <v>0</v>
      </c>
      <c r="O17" s="67">
        <f t="shared" si="1"/>
        <v>0</v>
      </c>
      <c r="P17" s="44">
        <f t="shared" si="3"/>
        <v>-4947.7603857028926</v>
      </c>
      <c r="Q17" s="44">
        <f t="shared" si="4"/>
        <v>-4400</v>
      </c>
      <c r="R17" s="68">
        <f t="shared" si="5"/>
        <v>-4400</v>
      </c>
    </row>
    <row r="18" spans="1:21">
      <c r="A18" s="113" t="s">
        <v>252</v>
      </c>
      <c r="B18" s="113" t="s">
        <v>253</v>
      </c>
      <c r="C18" s="113" t="s">
        <v>238</v>
      </c>
      <c r="D18" s="67">
        <v>35</v>
      </c>
      <c r="E18" s="67">
        <v>6048000</v>
      </c>
      <c r="F18" s="67">
        <v>172800</v>
      </c>
      <c r="G18" s="67">
        <v>1250</v>
      </c>
      <c r="H18" s="67">
        <v>6048000</v>
      </c>
      <c r="I18" s="67">
        <f t="shared" si="0"/>
        <v>4838.3999999999996</v>
      </c>
      <c r="J18" s="67">
        <v>1250</v>
      </c>
      <c r="K18" s="67">
        <v>6048000</v>
      </c>
      <c r="L18" s="67">
        <f t="shared" si="2"/>
        <v>4838.3999999999996</v>
      </c>
      <c r="M18" s="67">
        <v>16</v>
      </c>
      <c r="N18" s="67">
        <v>0</v>
      </c>
      <c r="O18" s="67">
        <f t="shared" si="1"/>
        <v>0</v>
      </c>
      <c r="P18" s="44">
        <f t="shared" si="3"/>
        <v>-172800</v>
      </c>
      <c r="Q18" s="44">
        <f t="shared" si="4"/>
        <v>-4838.3999999999996</v>
      </c>
      <c r="R18" s="68">
        <f t="shared" si="5"/>
        <v>-4838.3999999999996</v>
      </c>
    </row>
    <row r="19" spans="1:21" ht="24">
      <c r="A19" s="113" t="s">
        <v>254</v>
      </c>
      <c r="B19" s="113" t="s">
        <v>255</v>
      </c>
      <c r="C19" s="113" t="s">
        <v>256</v>
      </c>
      <c r="D19" s="67">
        <v>5011819</v>
      </c>
      <c r="E19" s="67">
        <v>1897475488.5999999</v>
      </c>
      <c r="F19" s="67">
        <v>378.60016265551485</v>
      </c>
      <c r="G19" s="67">
        <v>5299035</v>
      </c>
      <c r="H19" s="67">
        <v>2000000000</v>
      </c>
      <c r="I19" s="67">
        <f t="shared" si="0"/>
        <v>377.4272108034765</v>
      </c>
      <c r="J19" s="67">
        <v>5299035</v>
      </c>
      <c r="K19" s="67">
        <v>2000000000</v>
      </c>
      <c r="L19" s="67">
        <f t="shared" si="2"/>
        <v>377.4272108034765</v>
      </c>
      <c r="M19" s="67">
        <v>1733622</v>
      </c>
      <c r="N19" s="67">
        <v>441577397</v>
      </c>
      <c r="O19" s="67">
        <f t="shared" si="1"/>
        <v>254.71377093737851</v>
      </c>
      <c r="P19" s="44">
        <f t="shared" si="3"/>
        <v>-123.88639171813634</v>
      </c>
      <c r="Q19" s="44">
        <f t="shared" si="4"/>
        <v>-122.71343986609799</v>
      </c>
      <c r="R19" s="68">
        <f t="shared" si="5"/>
        <v>-122.71343986609799</v>
      </c>
    </row>
    <row r="20" spans="1:21">
      <c r="A20" s="113" t="s">
        <v>257</v>
      </c>
      <c r="B20" s="113" t="s">
        <v>258</v>
      </c>
      <c r="C20" s="113" t="s">
        <v>259</v>
      </c>
      <c r="D20" s="67">
        <v>415</v>
      </c>
      <c r="E20" s="67">
        <v>98917551</v>
      </c>
      <c r="F20" s="67">
        <v>238355.54457831325</v>
      </c>
      <c r="G20" s="67">
        <v>450</v>
      </c>
      <c r="H20" s="67">
        <v>121084000</v>
      </c>
      <c r="I20" s="67">
        <f t="shared" si="0"/>
        <v>269075.55555555556</v>
      </c>
      <c r="J20" s="67">
        <v>450</v>
      </c>
      <c r="K20" s="67">
        <v>121084000</v>
      </c>
      <c r="L20" s="67">
        <f t="shared" si="2"/>
        <v>269075.55555555556</v>
      </c>
      <c r="M20" s="67">
        <v>345</v>
      </c>
      <c r="N20" s="67">
        <v>33924159</v>
      </c>
      <c r="O20" s="67">
        <f t="shared" si="1"/>
        <v>98330.895652173916</v>
      </c>
      <c r="P20" s="44">
        <f t="shared" si="3"/>
        <v>-140024.64892613934</v>
      </c>
      <c r="Q20" s="44">
        <f t="shared" si="4"/>
        <v>-170744.65990338166</v>
      </c>
      <c r="R20" s="68">
        <f t="shared" si="5"/>
        <v>-170744.65990338166</v>
      </c>
    </row>
    <row r="21" spans="1:21" ht="24">
      <c r="A21" s="113" t="s">
        <v>260</v>
      </c>
      <c r="B21" s="113" t="s">
        <v>261</v>
      </c>
      <c r="C21" s="113" t="s">
        <v>262</v>
      </c>
      <c r="D21" s="67">
        <v>4645</v>
      </c>
      <c r="E21" s="67">
        <v>155996376</v>
      </c>
      <c r="F21" s="67">
        <v>33583.719268030138</v>
      </c>
      <c r="G21" s="67">
        <v>3680</v>
      </c>
      <c r="H21" s="67">
        <v>236885000</v>
      </c>
      <c r="I21" s="67">
        <f t="shared" si="0"/>
        <v>64370.92391304348</v>
      </c>
      <c r="J21" s="67">
        <v>3680</v>
      </c>
      <c r="K21" s="67">
        <v>236985000</v>
      </c>
      <c r="L21" s="67">
        <f t="shared" si="2"/>
        <v>64398.09782608696</v>
      </c>
      <c r="M21" s="67">
        <v>1690</v>
      </c>
      <c r="N21" s="67">
        <v>51863506.299999997</v>
      </c>
      <c r="O21" s="67">
        <f t="shared" si="1"/>
        <v>30688.465266272189</v>
      </c>
      <c r="P21" s="44">
        <f t="shared" si="3"/>
        <v>-2895.2540017579486</v>
      </c>
      <c r="Q21" s="44">
        <f t="shared" si="4"/>
        <v>-33682.458646771294</v>
      </c>
      <c r="R21" s="68">
        <f t="shared" si="5"/>
        <v>-33709.632559814767</v>
      </c>
    </row>
    <row r="22" spans="1:21">
      <c r="A22" s="113" t="s">
        <v>263</v>
      </c>
      <c r="B22" s="113" t="s">
        <v>264</v>
      </c>
      <c r="C22" s="113" t="s">
        <v>265</v>
      </c>
      <c r="D22" s="67">
        <v>127</v>
      </c>
      <c r="E22" s="67">
        <v>21919814</v>
      </c>
      <c r="F22" s="67">
        <v>172596.96062992126</v>
      </c>
      <c r="G22" s="67">
        <v>200</v>
      </c>
      <c r="H22" s="67">
        <v>37500000</v>
      </c>
      <c r="I22" s="67">
        <f t="shared" si="0"/>
        <v>187500</v>
      </c>
      <c r="J22" s="67">
        <v>200</v>
      </c>
      <c r="K22" s="67">
        <v>37500000</v>
      </c>
      <c r="L22" s="67">
        <f t="shared" si="2"/>
        <v>187500</v>
      </c>
      <c r="M22" s="67">
        <v>32</v>
      </c>
      <c r="N22" s="67">
        <v>1169375</v>
      </c>
      <c r="O22" s="67">
        <f t="shared" si="1"/>
        <v>36542.96875</v>
      </c>
      <c r="P22" s="44">
        <f t="shared" si="3"/>
        <v>-136053.99187992126</v>
      </c>
      <c r="Q22" s="44">
        <f t="shared" si="4"/>
        <v>-150957.03125</v>
      </c>
      <c r="R22" s="68">
        <f t="shared" si="5"/>
        <v>-150957.03125</v>
      </c>
    </row>
    <row r="23" spans="1:21" ht="24">
      <c r="A23" s="113" t="s">
        <v>266</v>
      </c>
      <c r="B23" s="113" t="s">
        <v>267</v>
      </c>
      <c r="C23" s="113" t="s">
        <v>268</v>
      </c>
      <c r="D23" s="67">
        <v>143437</v>
      </c>
      <c r="E23" s="67">
        <v>299737214</v>
      </c>
      <c r="F23" s="67">
        <v>2089.6784929969253</v>
      </c>
      <c r="G23" s="67">
        <v>120000</v>
      </c>
      <c r="H23" s="67">
        <v>574714000</v>
      </c>
      <c r="I23" s="67">
        <f>H23/G23</f>
        <v>4789.2833333333338</v>
      </c>
      <c r="J23" s="67">
        <v>120000</v>
      </c>
      <c r="K23" s="67">
        <v>574914000</v>
      </c>
      <c r="L23" s="67">
        <f t="shared" si="2"/>
        <v>4790.95</v>
      </c>
      <c r="M23" s="67">
        <v>46885</v>
      </c>
      <c r="N23" s="67">
        <v>83783260</v>
      </c>
      <c r="O23" s="67">
        <f t="shared" si="1"/>
        <v>1786.9949877359497</v>
      </c>
      <c r="P23" s="44">
        <f t="shared" si="3"/>
        <v>-302.68350526097561</v>
      </c>
      <c r="Q23" s="44">
        <f t="shared" si="4"/>
        <v>-3002.2883455973843</v>
      </c>
      <c r="R23" s="68">
        <f t="shared" si="5"/>
        <v>-3003.9550122640503</v>
      </c>
    </row>
    <row r="24" spans="1:21" ht="24">
      <c r="A24" s="113" t="s">
        <v>528</v>
      </c>
      <c r="B24" s="113" t="s">
        <v>572</v>
      </c>
      <c r="C24" s="113" t="s">
        <v>259</v>
      </c>
      <c r="D24" s="67"/>
      <c r="E24" s="67"/>
      <c r="F24" s="67"/>
      <c r="G24" s="67">
        <v>50</v>
      </c>
      <c r="H24" s="67">
        <v>70000000</v>
      </c>
      <c r="I24" s="67">
        <f>H24/G24</f>
        <v>1400000</v>
      </c>
      <c r="J24" s="67">
        <v>50</v>
      </c>
      <c r="K24" s="67">
        <v>70000000</v>
      </c>
      <c r="L24" s="67">
        <f t="shared" si="2"/>
        <v>1400000</v>
      </c>
      <c r="M24" s="67"/>
      <c r="N24" s="67"/>
      <c r="O24" s="67"/>
      <c r="P24" s="44">
        <f t="shared" si="3"/>
        <v>0</v>
      </c>
      <c r="Q24" s="44">
        <f t="shared" si="4"/>
        <v>-1400000</v>
      </c>
      <c r="R24" s="68">
        <f t="shared" si="5"/>
        <v>-1400000</v>
      </c>
    </row>
    <row r="25" spans="1:21" ht="24">
      <c r="A25" s="113" t="s">
        <v>529</v>
      </c>
      <c r="B25" s="113" t="s">
        <v>573</v>
      </c>
      <c r="C25" s="113" t="s">
        <v>259</v>
      </c>
      <c r="D25" s="67"/>
      <c r="E25" s="67"/>
      <c r="F25" s="67"/>
      <c r="G25" s="67">
        <v>200</v>
      </c>
      <c r="H25" s="67">
        <v>25000000</v>
      </c>
      <c r="I25" s="67">
        <f t="shared" si="0"/>
        <v>125000</v>
      </c>
      <c r="J25" s="67">
        <v>200</v>
      </c>
      <c r="K25" s="67">
        <v>25000000</v>
      </c>
      <c r="L25" s="67">
        <f t="shared" si="2"/>
        <v>125000</v>
      </c>
      <c r="M25" s="67"/>
      <c r="N25" s="67"/>
      <c r="O25" s="67"/>
      <c r="P25" s="44">
        <f t="shared" si="3"/>
        <v>0</v>
      </c>
      <c r="Q25" s="44">
        <f t="shared" si="4"/>
        <v>-125000</v>
      </c>
      <c r="R25" s="68">
        <f t="shared" si="5"/>
        <v>-125000</v>
      </c>
    </row>
    <row r="26" spans="1:21" ht="24">
      <c r="A26" s="113" t="s">
        <v>530</v>
      </c>
      <c r="B26" s="113" t="s">
        <v>574</v>
      </c>
      <c r="C26" s="113" t="s">
        <v>259</v>
      </c>
      <c r="D26" s="67"/>
      <c r="E26" s="67"/>
      <c r="F26" s="67"/>
      <c r="G26" s="67">
        <v>300</v>
      </c>
      <c r="H26" s="67">
        <v>480000000</v>
      </c>
      <c r="I26" s="67">
        <f t="shared" si="0"/>
        <v>1600000</v>
      </c>
      <c r="J26" s="67">
        <v>300</v>
      </c>
      <c r="K26" s="67">
        <v>480000000</v>
      </c>
      <c r="L26" s="67">
        <f t="shared" si="2"/>
        <v>1600000</v>
      </c>
      <c r="M26" s="67"/>
      <c r="N26" s="67"/>
      <c r="O26" s="67"/>
      <c r="P26" s="44">
        <f t="shared" si="3"/>
        <v>0</v>
      </c>
      <c r="Q26" s="44">
        <f t="shared" si="4"/>
        <v>-1600000</v>
      </c>
      <c r="R26" s="68">
        <f t="shared" si="5"/>
        <v>-1600000</v>
      </c>
    </row>
    <row r="27" spans="1:21" s="486" customFormat="1" ht="24">
      <c r="A27" s="113" t="s">
        <v>269</v>
      </c>
      <c r="B27" s="113" t="s">
        <v>270</v>
      </c>
      <c r="C27" s="113" t="s">
        <v>217</v>
      </c>
      <c r="D27" s="67">
        <v>2688</v>
      </c>
      <c r="E27" s="44">
        <v>193874123.86000001</v>
      </c>
      <c r="F27" s="67">
        <v>72125.790126488107</v>
      </c>
      <c r="G27" s="67">
        <v>1650</v>
      </c>
      <c r="H27" s="44">
        <v>122422405</v>
      </c>
      <c r="I27" s="66">
        <f t="shared" si="0"/>
        <v>74195.396969696973</v>
      </c>
      <c r="J27" s="65">
        <v>1650</v>
      </c>
      <c r="K27" s="44">
        <v>122422405</v>
      </c>
      <c r="L27" s="66">
        <f t="shared" si="2"/>
        <v>74195.396969696973</v>
      </c>
      <c r="M27" s="44">
        <v>669</v>
      </c>
      <c r="N27" s="120">
        <v>49665789.799999997</v>
      </c>
      <c r="O27" s="67">
        <f t="shared" si="1"/>
        <v>74238.848729446938</v>
      </c>
      <c r="P27" s="44">
        <f t="shared" si="3"/>
        <v>2113.0586029588303</v>
      </c>
      <c r="Q27" s="44">
        <f t="shared" si="4"/>
        <v>43.451759749965277</v>
      </c>
      <c r="R27" s="68">
        <f t="shared" si="5"/>
        <v>43.451759749965277</v>
      </c>
    </row>
    <row r="28" spans="1:21" ht="24">
      <c r="A28" s="113" t="s">
        <v>271</v>
      </c>
      <c r="B28" s="113" t="s">
        <v>272</v>
      </c>
      <c r="C28" s="113" t="s">
        <v>188</v>
      </c>
      <c r="D28" s="67">
        <v>1</v>
      </c>
      <c r="E28" s="44">
        <v>2000000</v>
      </c>
      <c r="F28" s="67">
        <v>2000000</v>
      </c>
      <c r="G28" s="67">
        <v>1</v>
      </c>
      <c r="H28" s="44">
        <v>1531937</v>
      </c>
      <c r="I28" s="66">
        <f t="shared" si="0"/>
        <v>1531937</v>
      </c>
      <c r="J28" s="65">
        <v>1</v>
      </c>
      <c r="K28" s="44">
        <v>1531937</v>
      </c>
      <c r="L28" s="66">
        <f t="shared" si="2"/>
        <v>1531937</v>
      </c>
      <c r="M28" s="41"/>
      <c r="N28" s="44"/>
      <c r="O28" s="67" t="e">
        <f t="shared" si="1"/>
        <v>#DIV/0!</v>
      </c>
      <c r="P28" s="44" t="e">
        <f t="shared" si="3"/>
        <v>#DIV/0!</v>
      </c>
      <c r="Q28" s="44" t="e">
        <f t="shared" si="4"/>
        <v>#DIV/0!</v>
      </c>
      <c r="R28" s="68" t="e">
        <f t="shared" si="5"/>
        <v>#DIV/0!</v>
      </c>
    </row>
    <row r="29" spans="1:21" ht="48">
      <c r="A29" s="113" t="s">
        <v>273</v>
      </c>
      <c r="B29" s="113" t="s">
        <v>274</v>
      </c>
      <c r="C29" s="113" t="s">
        <v>217</v>
      </c>
      <c r="D29" s="67">
        <v>750</v>
      </c>
      <c r="E29" s="44">
        <v>82051410</v>
      </c>
      <c r="F29" s="67">
        <v>109401.88</v>
      </c>
      <c r="G29" s="67"/>
      <c r="H29" s="44"/>
      <c r="I29" s="66" t="e">
        <f t="shared" si="0"/>
        <v>#DIV/0!</v>
      </c>
      <c r="J29" s="44"/>
      <c r="K29" s="44"/>
      <c r="L29" s="66" t="e">
        <f>K29/J29</f>
        <v>#DIV/0!</v>
      </c>
      <c r="M29" s="41"/>
      <c r="N29" s="44"/>
      <c r="O29" s="67" t="e">
        <f t="shared" si="1"/>
        <v>#DIV/0!</v>
      </c>
      <c r="P29" s="44" t="e">
        <f t="shared" si="3"/>
        <v>#DIV/0!</v>
      </c>
      <c r="Q29" s="44" t="e">
        <f t="shared" si="4"/>
        <v>#DIV/0!</v>
      </c>
      <c r="R29" s="68" t="e">
        <f t="shared" si="5"/>
        <v>#DIV/0!</v>
      </c>
    </row>
    <row r="30" spans="1:21">
      <c r="A30" s="113" t="s">
        <v>275</v>
      </c>
      <c r="B30" s="113" t="s">
        <v>276</v>
      </c>
      <c r="C30" s="113" t="s">
        <v>188</v>
      </c>
      <c r="D30" s="67">
        <v>50</v>
      </c>
      <c r="E30" s="44">
        <v>36580723</v>
      </c>
      <c r="F30" s="67">
        <v>731614.46</v>
      </c>
      <c r="G30" s="343">
        <v>0</v>
      </c>
      <c r="H30" s="44">
        <v>0</v>
      </c>
      <c r="I30" s="66" t="e">
        <f t="shared" si="0"/>
        <v>#DIV/0!</v>
      </c>
      <c r="J30" s="65">
        <v>25</v>
      </c>
      <c r="K30" s="44">
        <v>3300000</v>
      </c>
      <c r="L30" s="66">
        <f t="shared" ref="L30:L94" si="6">K30/J30</f>
        <v>132000</v>
      </c>
      <c r="M30" s="41"/>
      <c r="N30" s="44"/>
      <c r="O30" s="67" t="e">
        <f t="shared" si="1"/>
        <v>#DIV/0!</v>
      </c>
      <c r="P30" s="44" t="e">
        <f t="shared" si="3"/>
        <v>#DIV/0!</v>
      </c>
      <c r="Q30" s="44" t="e">
        <f t="shared" si="4"/>
        <v>#DIV/0!</v>
      </c>
      <c r="R30" s="68" t="e">
        <f t="shared" si="5"/>
        <v>#DIV/0!</v>
      </c>
    </row>
    <row r="31" spans="1:21" ht="24">
      <c r="A31" s="113" t="s">
        <v>277</v>
      </c>
      <c r="B31" s="113" t="s">
        <v>278</v>
      </c>
      <c r="C31" s="113" t="s">
        <v>217</v>
      </c>
      <c r="D31" s="67">
        <v>0</v>
      </c>
      <c r="E31" s="44">
        <v>0</v>
      </c>
      <c r="F31" s="67" t="e">
        <v>#DIV/0!</v>
      </c>
      <c r="G31" s="67" t="s">
        <v>565</v>
      </c>
      <c r="H31" s="44">
        <v>70090131</v>
      </c>
      <c r="I31" s="66">
        <f t="shared" si="0"/>
        <v>93453.508000000002</v>
      </c>
      <c r="J31" s="65" t="s">
        <v>565</v>
      </c>
      <c r="K31" s="44">
        <v>70090131</v>
      </c>
      <c r="L31" s="66">
        <f t="shared" si="6"/>
        <v>93453.508000000002</v>
      </c>
      <c r="M31" s="41"/>
      <c r="N31" s="44"/>
      <c r="O31" s="67" t="e">
        <f t="shared" si="1"/>
        <v>#DIV/0!</v>
      </c>
      <c r="P31" s="44" t="e">
        <f t="shared" si="3"/>
        <v>#DIV/0!</v>
      </c>
      <c r="Q31" s="44" t="e">
        <f t="shared" si="4"/>
        <v>#DIV/0!</v>
      </c>
      <c r="R31" s="68" t="e">
        <f t="shared" si="5"/>
        <v>#DIV/0!</v>
      </c>
      <c r="U31" s="163"/>
    </row>
    <row r="32" spans="1:21" ht="24">
      <c r="A32" s="113" t="s">
        <v>279</v>
      </c>
      <c r="B32" s="113" t="s">
        <v>280</v>
      </c>
      <c r="C32" s="113" t="s">
        <v>281</v>
      </c>
      <c r="D32" s="65">
        <v>0</v>
      </c>
      <c r="E32" s="44">
        <v>0</v>
      </c>
      <c r="F32" s="67" t="e">
        <v>#DIV/0!</v>
      </c>
      <c r="G32" s="67">
        <v>1</v>
      </c>
      <c r="H32" s="44">
        <v>2250000</v>
      </c>
      <c r="I32" s="66">
        <f t="shared" si="0"/>
        <v>2250000</v>
      </c>
      <c r="J32" s="65">
        <v>1</v>
      </c>
      <c r="K32" s="44">
        <v>2250000</v>
      </c>
      <c r="L32" s="66">
        <f t="shared" si="6"/>
        <v>2250000</v>
      </c>
      <c r="M32" s="41"/>
      <c r="N32" s="44"/>
      <c r="O32" s="67" t="e">
        <f t="shared" si="1"/>
        <v>#DIV/0!</v>
      </c>
      <c r="P32" s="44" t="e">
        <f t="shared" si="3"/>
        <v>#DIV/0!</v>
      </c>
      <c r="Q32" s="44" t="e">
        <f t="shared" si="4"/>
        <v>#DIV/0!</v>
      </c>
      <c r="R32" s="68" t="e">
        <f t="shared" si="5"/>
        <v>#DIV/0!</v>
      </c>
      <c r="U32" s="163"/>
    </row>
    <row r="33" spans="1:21" ht="24">
      <c r="A33" s="113" t="s">
        <v>282</v>
      </c>
      <c r="B33" s="113" t="s">
        <v>283</v>
      </c>
      <c r="C33" s="113" t="s">
        <v>284</v>
      </c>
      <c r="D33" s="67">
        <v>150</v>
      </c>
      <c r="E33" s="44">
        <v>85377792</v>
      </c>
      <c r="F33" s="67">
        <f>E33/D33</f>
        <v>569185.28000000003</v>
      </c>
      <c r="G33" s="67">
        <v>25</v>
      </c>
      <c r="H33" s="44">
        <v>76800000</v>
      </c>
      <c r="I33" s="66">
        <f t="shared" si="0"/>
        <v>3072000</v>
      </c>
      <c r="J33" s="65">
        <v>50</v>
      </c>
      <c r="K33" s="44">
        <v>167353500</v>
      </c>
      <c r="L33" s="66">
        <f t="shared" si="6"/>
        <v>3347070</v>
      </c>
      <c r="M33" s="41"/>
      <c r="N33" s="44"/>
      <c r="O33" s="67" t="e">
        <f t="shared" si="1"/>
        <v>#DIV/0!</v>
      </c>
      <c r="P33" s="44" t="e">
        <f t="shared" si="3"/>
        <v>#DIV/0!</v>
      </c>
      <c r="Q33" s="44" t="e">
        <f t="shared" si="4"/>
        <v>#DIV/0!</v>
      </c>
      <c r="R33" s="68" t="e">
        <f t="shared" si="5"/>
        <v>#DIV/0!</v>
      </c>
      <c r="U33" s="163"/>
    </row>
    <row r="34" spans="1:21" ht="24">
      <c r="A34" s="113" t="s">
        <v>285</v>
      </c>
      <c r="B34" s="113" t="s">
        <v>575</v>
      </c>
      <c r="C34" s="113" t="s">
        <v>286</v>
      </c>
      <c r="D34" s="67">
        <v>0</v>
      </c>
      <c r="E34" s="44">
        <v>0</v>
      </c>
      <c r="F34" s="67" t="e">
        <v>#DIV/0!</v>
      </c>
      <c r="G34" s="67">
        <v>1</v>
      </c>
      <c r="H34" s="44">
        <v>59572800</v>
      </c>
      <c r="I34" s="66">
        <f t="shared" si="0"/>
        <v>59572800</v>
      </c>
      <c r="J34" s="65">
        <v>1</v>
      </c>
      <c r="K34" s="44">
        <v>59572800</v>
      </c>
      <c r="L34" s="66">
        <f t="shared" si="6"/>
        <v>59572800</v>
      </c>
      <c r="M34" s="41"/>
      <c r="N34" s="44"/>
      <c r="O34" s="67" t="e">
        <f t="shared" si="1"/>
        <v>#DIV/0!</v>
      </c>
      <c r="P34" s="44" t="e">
        <f t="shared" si="3"/>
        <v>#DIV/0!</v>
      </c>
      <c r="Q34" s="44" t="e">
        <f t="shared" si="4"/>
        <v>#DIV/0!</v>
      </c>
      <c r="R34" s="68" t="e">
        <f t="shared" si="5"/>
        <v>#DIV/0!</v>
      </c>
      <c r="U34" s="163"/>
    </row>
    <row r="35" spans="1:21" ht="24">
      <c r="A35" s="113" t="s">
        <v>287</v>
      </c>
      <c r="B35" s="113" t="s">
        <v>288</v>
      </c>
      <c r="C35" s="113" t="s">
        <v>289</v>
      </c>
      <c r="D35" s="67">
        <v>0</v>
      </c>
      <c r="E35" s="44">
        <v>0</v>
      </c>
      <c r="F35" s="67" t="e">
        <v>#DIV/0!</v>
      </c>
      <c r="G35" s="67">
        <v>10</v>
      </c>
      <c r="H35" s="44">
        <v>180000000</v>
      </c>
      <c r="I35" s="66">
        <f t="shared" si="0"/>
        <v>18000000</v>
      </c>
      <c r="J35" s="65">
        <v>10</v>
      </c>
      <c r="K35" s="44">
        <v>175517923</v>
      </c>
      <c r="L35" s="66">
        <f t="shared" si="6"/>
        <v>17551792.300000001</v>
      </c>
      <c r="M35" s="41"/>
      <c r="N35" s="44"/>
      <c r="O35" s="67" t="e">
        <f t="shared" si="1"/>
        <v>#DIV/0!</v>
      </c>
      <c r="P35" s="44" t="e">
        <f t="shared" si="3"/>
        <v>#DIV/0!</v>
      </c>
      <c r="Q35" s="44" t="e">
        <f t="shared" si="4"/>
        <v>#DIV/0!</v>
      </c>
      <c r="R35" s="68" t="e">
        <f t="shared" si="5"/>
        <v>#DIV/0!</v>
      </c>
      <c r="U35" s="163"/>
    </row>
    <row r="36" spans="1:21" ht="24">
      <c r="A36" s="113" t="s">
        <v>290</v>
      </c>
      <c r="B36" s="113" t="s">
        <v>291</v>
      </c>
      <c r="C36" s="113" t="s">
        <v>217</v>
      </c>
      <c r="D36" s="67">
        <v>250</v>
      </c>
      <c r="E36" s="44">
        <v>46420029</v>
      </c>
      <c r="F36" s="67">
        <v>185680.11600000001</v>
      </c>
      <c r="G36" s="343">
        <v>250</v>
      </c>
      <c r="H36" s="44">
        <v>40000000</v>
      </c>
      <c r="I36" s="66">
        <f t="shared" si="0"/>
        <v>160000</v>
      </c>
      <c r="J36" s="344">
        <v>250</v>
      </c>
      <c r="K36" s="44">
        <v>40000000</v>
      </c>
      <c r="L36" s="66">
        <f t="shared" si="6"/>
        <v>160000</v>
      </c>
      <c r="M36" s="41"/>
      <c r="N36" s="44"/>
      <c r="O36" s="67" t="e">
        <f t="shared" si="1"/>
        <v>#DIV/0!</v>
      </c>
      <c r="P36" s="44" t="e">
        <f t="shared" si="3"/>
        <v>#DIV/0!</v>
      </c>
      <c r="Q36" s="44" t="e">
        <f t="shared" si="4"/>
        <v>#DIV/0!</v>
      </c>
      <c r="R36" s="68" t="e">
        <f t="shared" si="5"/>
        <v>#DIV/0!</v>
      </c>
      <c r="U36" s="163"/>
    </row>
    <row r="37" spans="1:21" ht="24">
      <c r="A37" s="113" t="s">
        <v>292</v>
      </c>
      <c r="B37" s="113" t="s">
        <v>293</v>
      </c>
      <c r="C37" s="113"/>
      <c r="D37" s="67">
        <v>1</v>
      </c>
      <c r="E37" s="44">
        <v>511531</v>
      </c>
      <c r="F37" s="67">
        <v>511531</v>
      </c>
      <c r="G37" s="67">
        <v>2</v>
      </c>
      <c r="H37" s="44">
        <v>1180000</v>
      </c>
      <c r="I37" s="66">
        <f t="shared" si="0"/>
        <v>590000</v>
      </c>
      <c r="J37" s="65">
        <v>2</v>
      </c>
      <c r="K37" s="44">
        <v>1180000</v>
      </c>
      <c r="L37" s="66">
        <f t="shared" si="6"/>
        <v>590000</v>
      </c>
      <c r="M37" s="41"/>
      <c r="N37" s="44"/>
      <c r="O37" s="67" t="e">
        <f t="shared" si="1"/>
        <v>#DIV/0!</v>
      </c>
      <c r="P37" s="44" t="e">
        <f t="shared" si="3"/>
        <v>#DIV/0!</v>
      </c>
      <c r="Q37" s="44" t="e">
        <f t="shared" si="4"/>
        <v>#DIV/0!</v>
      </c>
      <c r="R37" s="68" t="e">
        <f t="shared" si="5"/>
        <v>#DIV/0!</v>
      </c>
      <c r="U37" s="163"/>
    </row>
    <row r="38" spans="1:21" ht="24">
      <c r="A38" s="113" t="s">
        <v>294</v>
      </c>
      <c r="B38" s="113" t="s">
        <v>295</v>
      </c>
      <c r="C38" s="113" t="s">
        <v>284</v>
      </c>
      <c r="D38" s="67">
        <v>200</v>
      </c>
      <c r="E38" s="44">
        <v>9451199</v>
      </c>
      <c r="F38" s="67">
        <v>47255.995000000003</v>
      </c>
      <c r="G38" s="67"/>
      <c r="H38" s="44"/>
      <c r="I38" s="66" t="e">
        <f t="shared" si="0"/>
        <v>#DIV/0!</v>
      </c>
      <c r="J38" s="65"/>
      <c r="K38" s="44"/>
      <c r="L38" s="66" t="e">
        <f t="shared" si="6"/>
        <v>#DIV/0!</v>
      </c>
      <c r="M38" s="41"/>
      <c r="N38" s="44"/>
      <c r="O38" s="67" t="e">
        <f t="shared" si="1"/>
        <v>#DIV/0!</v>
      </c>
      <c r="P38" s="44" t="e">
        <f t="shared" si="3"/>
        <v>#DIV/0!</v>
      </c>
      <c r="Q38" s="44" t="e">
        <f t="shared" si="4"/>
        <v>#DIV/0!</v>
      </c>
      <c r="R38" s="68" t="e">
        <f t="shared" si="5"/>
        <v>#DIV/0!</v>
      </c>
      <c r="U38" s="163"/>
    </row>
    <row r="39" spans="1:21" ht="24">
      <c r="A39" s="113" t="s">
        <v>296</v>
      </c>
      <c r="B39" s="113" t="s">
        <v>297</v>
      </c>
      <c r="C39" s="113" t="s">
        <v>217</v>
      </c>
      <c r="D39" s="67">
        <v>0</v>
      </c>
      <c r="E39" s="44">
        <v>0</v>
      </c>
      <c r="F39" s="67" t="e">
        <v>#DIV/0!</v>
      </c>
      <c r="G39" s="67">
        <v>1320</v>
      </c>
      <c r="H39" s="44">
        <v>80979646</v>
      </c>
      <c r="I39" s="66">
        <f t="shared" si="0"/>
        <v>61348.216666666667</v>
      </c>
      <c r="J39" s="67">
        <v>1320</v>
      </c>
      <c r="K39" s="44">
        <v>80979646</v>
      </c>
      <c r="L39" s="66">
        <f t="shared" si="6"/>
        <v>61348.216666666667</v>
      </c>
      <c r="M39" s="41"/>
      <c r="N39" s="44"/>
      <c r="O39" s="67" t="e">
        <f t="shared" si="1"/>
        <v>#DIV/0!</v>
      </c>
      <c r="P39" s="44" t="e">
        <f t="shared" si="3"/>
        <v>#DIV/0!</v>
      </c>
      <c r="Q39" s="44" t="e">
        <f t="shared" si="4"/>
        <v>#DIV/0!</v>
      </c>
      <c r="R39" s="68" t="e">
        <f t="shared" si="5"/>
        <v>#DIV/0!</v>
      </c>
      <c r="U39" s="163"/>
    </row>
    <row r="40" spans="1:21" ht="24">
      <c r="A40" s="113" t="s">
        <v>298</v>
      </c>
      <c r="B40" s="113" t="s">
        <v>299</v>
      </c>
      <c r="C40" s="113" t="s">
        <v>300</v>
      </c>
      <c r="D40" s="67">
        <v>0</v>
      </c>
      <c r="E40" s="44">
        <v>0</v>
      </c>
      <c r="F40" s="67" t="e">
        <v>#DIV/0!</v>
      </c>
      <c r="G40" s="67">
        <v>1</v>
      </c>
      <c r="H40" s="44">
        <v>980000</v>
      </c>
      <c r="I40" s="66">
        <f t="shared" si="0"/>
        <v>980000</v>
      </c>
      <c r="J40" s="67">
        <v>1</v>
      </c>
      <c r="K40" s="44">
        <v>980000</v>
      </c>
      <c r="L40" s="66">
        <f t="shared" si="6"/>
        <v>980000</v>
      </c>
      <c r="M40" s="41"/>
      <c r="N40" s="44"/>
      <c r="O40" s="67" t="e">
        <f t="shared" si="1"/>
        <v>#DIV/0!</v>
      </c>
      <c r="P40" s="44" t="e">
        <f t="shared" si="3"/>
        <v>#DIV/0!</v>
      </c>
      <c r="Q40" s="44" t="e">
        <f t="shared" si="4"/>
        <v>#DIV/0!</v>
      </c>
      <c r="R40" s="68" t="e">
        <f t="shared" si="5"/>
        <v>#DIV/0!</v>
      </c>
      <c r="U40" s="163"/>
    </row>
    <row r="41" spans="1:21" ht="24">
      <c r="A41" s="113" t="s">
        <v>547</v>
      </c>
      <c r="B41" s="113" t="s">
        <v>548</v>
      </c>
      <c r="C41" s="113" t="s">
        <v>217</v>
      </c>
      <c r="D41" s="67">
        <v>0</v>
      </c>
      <c r="E41" s="44">
        <v>0</v>
      </c>
      <c r="F41" s="67" t="e">
        <v>#DIV/0!</v>
      </c>
      <c r="G41" s="67"/>
      <c r="H41" s="44"/>
      <c r="I41" s="66" t="e">
        <f t="shared" si="0"/>
        <v>#DIV/0!</v>
      </c>
      <c r="J41" s="65"/>
      <c r="K41" s="44"/>
      <c r="L41" s="66" t="e">
        <f t="shared" si="6"/>
        <v>#DIV/0!</v>
      </c>
      <c r="M41" s="41"/>
      <c r="N41" s="44"/>
      <c r="O41" s="67" t="e">
        <f t="shared" si="1"/>
        <v>#DIV/0!</v>
      </c>
      <c r="P41" s="44" t="e">
        <f t="shared" si="3"/>
        <v>#DIV/0!</v>
      </c>
      <c r="Q41" s="44" t="e">
        <f t="shared" si="4"/>
        <v>#DIV/0!</v>
      </c>
      <c r="R41" s="68" t="e">
        <f t="shared" si="5"/>
        <v>#DIV/0!</v>
      </c>
      <c r="U41" s="163"/>
    </row>
    <row r="42" spans="1:21" ht="24">
      <c r="A42" s="113" t="s">
        <v>549</v>
      </c>
      <c r="B42" s="113" t="s">
        <v>550</v>
      </c>
      <c r="C42" s="113" t="s">
        <v>300</v>
      </c>
      <c r="D42" s="67">
        <v>0</v>
      </c>
      <c r="E42" s="44">
        <v>0</v>
      </c>
      <c r="F42" s="67" t="e">
        <v>#DIV/0!</v>
      </c>
      <c r="G42" s="67"/>
      <c r="H42" s="44"/>
      <c r="I42" s="66" t="e">
        <f t="shared" si="0"/>
        <v>#DIV/0!</v>
      </c>
      <c r="J42" s="65"/>
      <c r="K42" s="44"/>
      <c r="L42" s="66" t="e">
        <f t="shared" si="6"/>
        <v>#DIV/0!</v>
      </c>
      <c r="M42" s="41"/>
      <c r="N42" s="44"/>
      <c r="O42" s="67" t="e">
        <f t="shared" si="1"/>
        <v>#DIV/0!</v>
      </c>
      <c r="P42" s="44" t="e">
        <f t="shared" si="3"/>
        <v>#DIV/0!</v>
      </c>
      <c r="Q42" s="44" t="e">
        <f t="shared" si="4"/>
        <v>#DIV/0!</v>
      </c>
      <c r="R42" s="68" t="e">
        <f t="shared" si="5"/>
        <v>#DIV/0!</v>
      </c>
      <c r="U42" s="163"/>
    </row>
    <row r="43" spans="1:21" ht="24">
      <c r="A43" s="113" t="s">
        <v>551</v>
      </c>
      <c r="B43" s="113" t="s">
        <v>552</v>
      </c>
      <c r="C43" s="113" t="s">
        <v>217</v>
      </c>
      <c r="D43" s="67">
        <v>0</v>
      </c>
      <c r="E43" s="44">
        <v>0</v>
      </c>
      <c r="F43" s="67" t="e">
        <v>#DIV/0!</v>
      </c>
      <c r="G43" s="67"/>
      <c r="H43" s="44"/>
      <c r="I43" s="66" t="e">
        <f t="shared" si="0"/>
        <v>#DIV/0!</v>
      </c>
      <c r="J43" s="65"/>
      <c r="K43" s="44"/>
      <c r="L43" s="66" t="e">
        <f t="shared" si="6"/>
        <v>#DIV/0!</v>
      </c>
      <c r="M43" s="41"/>
      <c r="N43" s="44"/>
      <c r="O43" s="67" t="e">
        <f t="shared" si="1"/>
        <v>#DIV/0!</v>
      </c>
      <c r="P43" s="44" t="e">
        <f t="shared" si="3"/>
        <v>#DIV/0!</v>
      </c>
      <c r="Q43" s="44" t="e">
        <f t="shared" si="4"/>
        <v>#DIV/0!</v>
      </c>
      <c r="R43" s="68" t="e">
        <f t="shared" si="5"/>
        <v>#DIV/0!</v>
      </c>
      <c r="U43" s="163"/>
    </row>
    <row r="44" spans="1:21" ht="24">
      <c r="A44" s="113" t="s">
        <v>553</v>
      </c>
      <c r="B44" s="113" t="s">
        <v>554</v>
      </c>
      <c r="C44" s="113" t="s">
        <v>300</v>
      </c>
      <c r="D44" s="67">
        <v>0</v>
      </c>
      <c r="E44" s="44">
        <v>0</v>
      </c>
      <c r="F44" s="67" t="e">
        <v>#DIV/0!</v>
      </c>
      <c r="G44" s="343"/>
      <c r="H44" s="44"/>
      <c r="I44" s="66" t="e">
        <f t="shared" si="0"/>
        <v>#DIV/0!</v>
      </c>
      <c r="J44" s="344"/>
      <c r="K44" s="44"/>
      <c r="L44" s="66" t="e">
        <f t="shared" si="6"/>
        <v>#DIV/0!</v>
      </c>
      <c r="M44" s="41"/>
      <c r="N44" s="44"/>
      <c r="O44" s="67" t="e">
        <f t="shared" si="1"/>
        <v>#DIV/0!</v>
      </c>
      <c r="P44" s="44" t="e">
        <f t="shared" si="3"/>
        <v>#DIV/0!</v>
      </c>
      <c r="Q44" s="44" t="e">
        <f t="shared" si="4"/>
        <v>#DIV/0!</v>
      </c>
      <c r="R44" s="68" t="e">
        <f t="shared" si="5"/>
        <v>#DIV/0!</v>
      </c>
      <c r="U44" s="163"/>
    </row>
    <row r="45" spans="1:21" ht="24">
      <c r="A45" s="113" t="s">
        <v>301</v>
      </c>
      <c r="B45" s="113" t="s">
        <v>302</v>
      </c>
      <c r="C45" s="113" t="s">
        <v>217</v>
      </c>
      <c r="D45" s="67">
        <v>0</v>
      </c>
      <c r="E45" s="44">
        <v>0</v>
      </c>
      <c r="F45" s="67" t="e">
        <v>#DIV/0!</v>
      </c>
      <c r="G45" s="67">
        <v>1550</v>
      </c>
      <c r="H45" s="44">
        <v>118419943</v>
      </c>
      <c r="I45" s="66">
        <f t="shared" si="0"/>
        <v>76399.963225806452</v>
      </c>
      <c r="J45" s="65">
        <v>1550</v>
      </c>
      <c r="K45" s="44">
        <v>118419943</v>
      </c>
      <c r="L45" s="66">
        <f t="shared" si="6"/>
        <v>76399.963225806452</v>
      </c>
      <c r="M45" s="41"/>
      <c r="N45" s="44"/>
      <c r="O45" s="67" t="e">
        <f t="shared" si="1"/>
        <v>#DIV/0!</v>
      </c>
      <c r="P45" s="44" t="e">
        <f t="shared" si="3"/>
        <v>#DIV/0!</v>
      </c>
      <c r="Q45" s="44" t="e">
        <f t="shared" si="4"/>
        <v>#DIV/0!</v>
      </c>
      <c r="R45" s="68" t="e">
        <f t="shared" si="5"/>
        <v>#DIV/0!</v>
      </c>
      <c r="U45" s="163"/>
    </row>
    <row r="46" spans="1:21" ht="24">
      <c r="A46" s="113" t="s">
        <v>303</v>
      </c>
      <c r="B46" s="113" t="s">
        <v>304</v>
      </c>
      <c r="C46" s="113" t="s">
        <v>300</v>
      </c>
      <c r="D46" s="67">
        <v>0</v>
      </c>
      <c r="E46" s="44">
        <v>0</v>
      </c>
      <c r="F46" s="67" t="e">
        <v>#DIV/0!</v>
      </c>
      <c r="G46" s="67">
        <v>1</v>
      </c>
      <c r="H46" s="44">
        <v>1590118</v>
      </c>
      <c r="I46" s="66">
        <f t="shared" si="0"/>
        <v>1590118</v>
      </c>
      <c r="J46" s="65">
        <v>1</v>
      </c>
      <c r="K46" s="44">
        <v>1590118</v>
      </c>
      <c r="L46" s="66">
        <f t="shared" si="6"/>
        <v>1590118</v>
      </c>
      <c r="M46" s="41"/>
      <c r="N46" s="44"/>
      <c r="O46" s="67" t="e">
        <f t="shared" si="1"/>
        <v>#DIV/0!</v>
      </c>
      <c r="P46" s="44" t="e">
        <f t="shared" si="3"/>
        <v>#DIV/0!</v>
      </c>
      <c r="Q46" s="44" t="e">
        <f t="shared" si="4"/>
        <v>#DIV/0!</v>
      </c>
      <c r="R46" s="68" t="e">
        <f t="shared" si="5"/>
        <v>#DIV/0!</v>
      </c>
      <c r="U46" s="163"/>
    </row>
    <row r="47" spans="1:21" ht="24">
      <c r="A47" s="113" t="s">
        <v>305</v>
      </c>
      <c r="B47" s="113" t="s">
        <v>306</v>
      </c>
      <c r="C47" s="113" t="s">
        <v>217</v>
      </c>
      <c r="D47" s="67">
        <v>976</v>
      </c>
      <c r="E47" s="44">
        <v>66662655</v>
      </c>
      <c r="F47" s="67">
        <v>68301.900614754093</v>
      </c>
      <c r="G47" s="67"/>
      <c r="H47" s="44"/>
      <c r="I47" s="66" t="e">
        <f t="shared" si="0"/>
        <v>#DIV/0!</v>
      </c>
      <c r="J47" s="65"/>
      <c r="K47" s="44"/>
      <c r="L47" s="66" t="e">
        <f t="shared" si="6"/>
        <v>#DIV/0!</v>
      </c>
      <c r="M47" s="41"/>
      <c r="N47" s="44"/>
      <c r="O47" s="67" t="e">
        <f t="shared" si="1"/>
        <v>#DIV/0!</v>
      </c>
      <c r="P47" s="44" t="e">
        <f t="shared" si="3"/>
        <v>#DIV/0!</v>
      </c>
      <c r="Q47" s="44" t="e">
        <f t="shared" si="4"/>
        <v>#DIV/0!</v>
      </c>
      <c r="R47" s="68" t="e">
        <f t="shared" si="5"/>
        <v>#DIV/0!</v>
      </c>
      <c r="U47" s="163"/>
    </row>
    <row r="48" spans="1:21" ht="36">
      <c r="A48" s="113" t="s">
        <v>307</v>
      </c>
      <c r="B48" s="113" t="s">
        <v>308</v>
      </c>
      <c r="C48" s="113" t="s">
        <v>309</v>
      </c>
      <c r="D48" s="67">
        <v>1</v>
      </c>
      <c r="E48" s="44">
        <v>856932</v>
      </c>
      <c r="F48" s="67">
        <v>856932</v>
      </c>
      <c r="G48" s="67"/>
      <c r="H48" s="44"/>
      <c r="I48" s="66" t="e">
        <f t="shared" si="0"/>
        <v>#DIV/0!</v>
      </c>
      <c r="J48" s="65"/>
      <c r="K48" s="44"/>
      <c r="L48" s="66" t="e">
        <f t="shared" si="6"/>
        <v>#DIV/0!</v>
      </c>
      <c r="M48" s="41"/>
      <c r="N48" s="44"/>
      <c r="O48" s="67" t="e">
        <f t="shared" si="1"/>
        <v>#DIV/0!</v>
      </c>
      <c r="P48" s="44" t="e">
        <f t="shared" si="3"/>
        <v>#DIV/0!</v>
      </c>
      <c r="Q48" s="44" t="e">
        <f t="shared" si="4"/>
        <v>#DIV/0!</v>
      </c>
      <c r="R48" s="68" t="e">
        <f t="shared" si="5"/>
        <v>#DIV/0!</v>
      </c>
      <c r="U48" s="163"/>
    </row>
    <row r="49" spans="1:21" ht="36">
      <c r="A49" s="113" t="s">
        <v>310</v>
      </c>
      <c r="B49" s="113" t="s">
        <v>311</v>
      </c>
      <c r="C49" s="113" t="s">
        <v>312</v>
      </c>
      <c r="D49" s="67">
        <v>1</v>
      </c>
      <c r="E49" s="44">
        <v>50000</v>
      </c>
      <c r="F49" s="67">
        <v>50000</v>
      </c>
      <c r="G49" s="67"/>
      <c r="H49" s="44"/>
      <c r="I49" s="66" t="e">
        <f t="shared" si="0"/>
        <v>#DIV/0!</v>
      </c>
      <c r="J49" s="65"/>
      <c r="K49" s="44"/>
      <c r="L49" s="66" t="e">
        <f t="shared" si="6"/>
        <v>#DIV/0!</v>
      </c>
      <c r="M49" s="41"/>
      <c r="N49" s="44"/>
      <c r="O49" s="67" t="e">
        <f t="shared" si="1"/>
        <v>#DIV/0!</v>
      </c>
      <c r="P49" s="44" t="e">
        <f t="shared" si="3"/>
        <v>#DIV/0!</v>
      </c>
      <c r="Q49" s="44" t="e">
        <f t="shared" si="4"/>
        <v>#DIV/0!</v>
      </c>
      <c r="R49" s="68" t="e">
        <f t="shared" si="5"/>
        <v>#DIV/0!</v>
      </c>
      <c r="U49" s="163"/>
    </row>
    <row r="50" spans="1:21" ht="48">
      <c r="A50" s="113" t="s">
        <v>313</v>
      </c>
      <c r="B50" s="113" t="s">
        <v>314</v>
      </c>
      <c r="C50" s="113" t="s">
        <v>217</v>
      </c>
      <c r="D50" s="67">
        <v>150</v>
      </c>
      <c r="E50" s="44">
        <v>20979658</v>
      </c>
      <c r="F50" s="67">
        <v>139864.38666666666</v>
      </c>
      <c r="G50" s="67"/>
      <c r="H50" s="44"/>
      <c r="I50" s="66" t="e">
        <f t="shared" si="0"/>
        <v>#DIV/0!</v>
      </c>
      <c r="J50" s="65"/>
      <c r="K50" s="44"/>
      <c r="L50" s="66" t="e">
        <f t="shared" si="6"/>
        <v>#DIV/0!</v>
      </c>
      <c r="M50" s="41"/>
      <c r="N50" s="44"/>
      <c r="O50" s="67" t="e">
        <f t="shared" si="1"/>
        <v>#DIV/0!</v>
      </c>
      <c r="P50" s="44" t="e">
        <f t="shared" si="3"/>
        <v>#DIV/0!</v>
      </c>
      <c r="Q50" s="44" t="e">
        <f t="shared" si="4"/>
        <v>#DIV/0!</v>
      </c>
      <c r="R50" s="68" t="e">
        <f t="shared" si="5"/>
        <v>#DIV/0!</v>
      </c>
      <c r="U50" s="163"/>
    </row>
    <row r="51" spans="1:21" ht="24">
      <c r="A51" s="113" t="s">
        <v>315</v>
      </c>
      <c r="B51" s="113" t="s">
        <v>316</v>
      </c>
      <c r="C51" s="113" t="s">
        <v>286</v>
      </c>
      <c r="D51" s="67">
        <v>1</v>
      </c>
      <c r="E51" s="44">
        <v>4455009</v>
      </c>
      <c r="F51" s="67">
        <v>4455009</v>
      </c>
      <c r="G51" s="67"/>
      <c r="H51" s="44"/>
      <c r="I51" s="66" t="e">
        <f t="shared" si="0"/>
        <v>#DIV/0!</v>
      </c>
      <c r="J51" s="65"/>
      <c r="K51" s="44"/>
      <c r="L51" s="66" t="e">
        <f t="shared" si="6"/>
        <v>#DIV/0!</v>
      </c>
      <c r="M51" s="41"/>
      <c r="N51" s="44"/>
      <c r="O51" s="67" t="e">
        <f t="shared" si="1"/>
        <v>#DIV/0!</v>
      </c>
      <c r="P51" s="44" t="e">
        <f t="shared" si="3"/>
        <v>#DIV/0!</v>
      </c>
      <c r="Q51" s="44" t="e">
        <f t="shared" si="4"/>
        <v>#DIV/0!</v>
      </c>
      <c r="R51" s="68" t="e">
        <f t="shared" si="5"/>
        <v>#DIV/0!</v>
      </c>
      <c r="U51" s="163"/>
    </row>
    <row r="52" spans="1:21" ht="24">
      <c r="A52" s="113" t="s">
        <v>317</v>
      </c>
      <c r="B52" s="113" t="s">
        <v>318</v>
      </c>
      <c r="C52" s="113" t="s">
        <v>300</v>
      </c>
      <c r="D52" s="67">
        <v>1</v>
      </c>
      <c r="E52" s="44">
        <v>128408</v>
      </c>
      <c r="F52" s="67">
        <v>128408</v>
      </c>
      <c r="G52" s="343"/>
      <c r="H52" s="44"/>
      <c r="I52" s="66" t="e">
        <f t="shared" si="0"/>
        <v>#DIV/0!</v>
      </c>
      <c r="J52" s="344"/>
      <c r="K52" s="44"/>
      <c r="L52" s="66" t="e">
        <f t="shared" si="6"/>
        <v>#DIV/0!</v>
      </c>
      <c r="M52" s="41"/>
      <c r="N52" s="44"/>
      <c r="O52" s="67" t="e">
        <f t="shared" si="1"/>
        <v>#DIV/0!</v>
      </c>
      <c r="P52" s="44" t="e">
        <f t="shared" si="3"/>
        <v>#DIV/0!</v>
      </c>
      <c r="Q52" s="44" t="e">
        <f t="shared" si="4"/>
        <v>#DIV/0!</v>
      </c>
      <c r="R52" s="68" t="e">
        <f t="shared" si="5"/>
        <v>#DIV/0!</v>
      </c>
      <c r="U52" s="163"/>
    </row>
    <row r="53" spans="1:21" ht="24">
      <c r="A53" s="113" t="s">
        <v>319</v>
      </c>
      <c r="B53" s="113" t="s">
        <v>320</v>
      </c>
      <c r="C53" s="113" t="s">
        <v>217</v>
      </c>
      <c r="D53" s="67">
        <v>0</v>
      </c>
      <c r="E53" s="44">
        <v>0</v>
      </c>
      <c r="F53" s="67" t="e">
        <v>#DIV/0!</v>
      </c>
      <c r="G53" s="67">
        <v>2328</v>
      </c>
      <c r="H53" s="44">
        <v>279420750</v>
      </c>
      <c r="I53" s="66">
        <f t="shared" si="0"/>
        <v>120026.09536082474</v>
      </c>
      <c r="J53" s="65">
        <v>2328</v>
      </c>
      <c r="K53" s="44">
        <v>279420750</v>
      </c>
      <c r="L53" s="66">
        <f t="shared" si="6"/>
        <v>120026.09536082474</v>
      </c>
      <c r="M53" s="41"/>
      <c r="N53" s="44"/>
      <c r="O53" s="67" t="e">
        <f t="shared" si="1"/>
        <v>#DIV/0!</v>
      </c>
      <c r="P53" s="44" t="e">
        <f t="shared" si="3"/>
        <v>#DIV/0!</v>
      </c>
      <c r="Q53" s="44" t="e">
        <f t="shared" si="4"/>
        <v>#DIV/0!</v>
      </c>
      <c r="R53" s="68" t="e">
        <f t="shared" si="5"/>
        <v>#DIV/0!</v>
      </c>
      <c r="U53" s="163"/>
    </row>
    <row r="54" spans="1:21" ht="36">
      <c r="A54" s="113" t="s">
        <v>321</v>
      </c>
      <c r="B54" s="113" t="s">
        <v>322</v>
      </c>
      <c r="C54" s="113" t="s">
        <v>300</v>
      </c>
      <c r="D54" s="67">
        <v>0</v>
      </c>
      <c r="E54" s="44">
        <v>0</v>
      </c>
      <c r="F54" s="67" t="e">
        <v>#DIV/0!</v>
      </c>
      <c r="G54" s="67">
        <v>1</v>
      </c>
      <c r="H54" s="44">
        <v>3600000</v>
      </c>
      <c r="I54" s="66">
        <f t="shared" si="0"/>
        <v>3600000</v>
      </c>
      <c r="J54" s="65">
        <v>1</v>
      </c>
      <c r="K54" s="44">
        <v>3600000</v>
      </c>
      <c r="L54" s="66">
        <f t="shared" si="6"/>
        <v>3600000</v>
      </c>
      <c r="M54" s="41"/>
      <c r="N54" s="44"/>
      <c r="O54" s="67" t="e">
        <f t="shared" si="1"/>
        <v>#DIV/0!</v>
      </c>
      <c r="P54" s="44" t="e">
        <f t="shared" si="3"/>
        <v>#DIV/0!</v>
      </c>
      <c r="Q54" s="44" t="e">
        <f t="shared" si="4"/>
        <v>#DIV/0!</v>
      </c>
      <c r="R54" s="68" t="e">
        <f t="shared" si="5"/>
        <v>#DIV/0!</v>
      </c>
      <c r="U54" s="163"/>
    </row>
    <row r="55" spans="1:21" ht="36">
      <c r="A55" s="113" t="s">
        <v>323</v>
      </c>
      <c r="B55" s="113" t="s">
        <v>324</v>
      </c>
      <c r="C55" s="113" t="s">
        <v>286</v>
      </c>
      <c r="D55" s="67">
        <v>155</v>
      </c>
      <c r="E55" s="44">
        <v>14424120</v>
      </c>
      <c r="F55" s="67">
        <v>93058.838709677424</v>
      </c>
      <c r="G55" s="343"/>
      <c r="H55" s="44"/>
      <c r="I55" s="66" t="e">
        <f t="shared" si="0"/>
        <v>#DIV/0!</v>
      </c>
      <c r="J55" s="344"/>
      <c r="K55" s="44"/>
      <c r="L55" s="66" t="e">
        <f t="shared" si="6"/>
        <v>#DIV/0!</v>
      </c>
      <c r="M55" s="41"/>
      <c r="N55" s="44"/>
      <c r="O55" s="67" t="e">
        <f t="shared" si="1"/>
        <v>#DIV/0!</v>
      </c>
      <c r="P55" s="44" t="e">
        <f t="shared" si="3"/>
        <v>#DIV/0!</v>
      </c>
      <c r="Q55" s="44" t="e">
        <f t="shared" si="4"/>
        <v>#DIV/0!</v>
      </c>
      <c r="R55" s="68" t="e">
        <f t="shared" si="5"/>
        <v>#DIV/0!</v>
      </c>
      <c r="U55" s="163"/>
    </row>
    <row r="56" spans="1:21" ht="24">
      <c r="A56" s="113" t="s">
        <v>325</v>
      </c>
      <c r="B56" s="113" t="s">
        <v>326</v>
      </c>
      <c r="C56" s="113" t="s">
        <v>217</v>
      </c>
      <c r="D56" s="67">
        <v>500</v>
      </c>
      <c r="E56" s="44">
        <v>80000534</v>
      </c>
      <c r="F56" s="67">
        <v>160001.068</v>
      </c>
      <c r="G56" s="67">
        <v>1120</v>
      </c>
      <c r="H56" s="44">
        <v>172461274</v>
      </c>
      <c r="I56" s="66">
        <f t="shared" si="0"/>
        <v>153983.28035714285</v>
      </c>
      <c r="J56" s="65">
        <v>1120</v>
      </c>
      <c r="K56" s="44">
        <v>172461274</v>
      </c>
      <c r="L56" s="66">
        <f t="shared" si="6"/>
        <v>153983.28035714285</v>
      </c>
      <c r="M56" s="41"/>
      <c r="N56" s="44"/>
      <c r="O56" s="67" t="e">
        <f t="shared" si="1"/>
        <v>#DIV/0!</v>
      </c>
      <c r="P56" s="44" t="e">
        <f t="shared" si="3"/>
        <v>#DIV/0!</v>
      </c>
      <c r="Q56" s="44" t="e">
        <f t="shared" si="4"/>
        <v>#DIV/0!</v>
      </c>
      <c r="R56" s="68" t="e">
        <f t="shared" si="5"/>
        <v>#DIV/0!</v>
      </c>
      <c r="U56" s="163"/>
    </row>
    <row r="57" spans="1:21" ht="36">
      <c r="A57" s="113" t="s">
        <v>327</v>
      </c>
      <c r="B57" s="113" t="s">
        <v>328</v>
      </c>
      <c r="C57" s="113" t="s">
        <v>300</v>
      </c>
      <c r="D57" s="67">
        <v>1</v>
      </c>
      <c r="E57" s="44">
        <v>762889</v>
      </c>
      <c r="F57" s="67">
        <v>762889</v>
      </c>
      <c r="G57" s="67">
        <v>1</v>
      </c>
      <c r="H57" s="44">
        <v>1646525</v>
      </c>
      <c r="I57" s="66">
        <f t="shared" si="0"/>
        <v>1646525</v>
      </c>
      <c r="J57" s="65">
        <v>1</v>
      </c>
      <c r="K57" s="44">
        <v>1646525</v>
      </c>
      <c r="L57" s="66">
        <f t="shared" si="6"/>
        <v>1646525</v>
      </c>
      <c r="M57" s="41"/>
      <c r="N57" s="44"/>
      <c r="O57" s="67" t="e">
        <f t="shared" si="1"/>
        <v>#DIV/0!</v>
      </c>
      <c r="P57" s="44" t="e">
        <f t="shared" si="3"/>
        <v>#DIV/0!</v>
      </c>
      <c r="Q57" s="44" t="e">
        <f t="shared" si="4"/>
        <v>#DIV/0!</v>
      </c>
      <c r="R57" s="68" t="e">
        <f t="shared" si="5"/>
        <v>#DIV/0!</v>
      </c>
      <c r="U57" s="163"/>
    </row>
    <row r="58" spans="1:21" ht="24">
      <c r="A58" s="113" t="s">
        <v>329</v>
      </c>
      <c r="B58" s="113" t="s">
        <v>330</v>
      </c>
      <c r="C58" s="113" t="s">
        <v>217</v>
      </c>
      <c r="D58" s="67">
        <v>550</v>
      </c>
      <c r="E58" s="44">
        <v>25000000</v>
      </c>
      <c r="F58" s="67">
        <v>45454.545454545456</v>
      </c>
      <c r="G58" s="67"/>
      <c r="H58" s="44"/>
      <c r="I58" s="66" t="e">
        <f t="shared" si="0"/>
        <v>#DIV/0!</v>
      </c>
      <c r="J58" s="65"/>
      <c r="K58" s="44"/>
      <c r="L58" s="66" t="e">
        <f t="shared" si="6"/>
        <v>#DIV/0!</v>
      </c>
      <c r="M58" s="41"/>
      <c r="N58" s="44"/>
      <c r="O58" s="67" t="e">
        <f t="shared" si="1"/>
        <v>#DIV/0!</v>
      </c>
      <c r="P58" s="44" t="e">
        <f t="shared" si="3"/>
        <v>#DIV/0!</v>
      </c>
      <c r="Q58" s="44" t="e">
        <f t="shared" si="4"/>
        <v>#DIV/0!</v>
      </c>
      <c r="R58" s="68" t="e">
        <f t="shared" si="5"/>
        <v>#DIV/0!</v>
      </c>
      <c r="U58" s="163"/>
    </row>
    <row r="59" spans="1:21" ht="24">
      <c r="A59" s="113" t="s">
        <v>331</v>
      </c>
      <c r="B59" s="113" t="s">
        <v>332</v>
      </c>
      <c r="C59" s="113" t="s">
        <v>217</v>
      </c>
      <c r="D59" s="67">
        <v>150</v>
      </c>
      <c r="E59" s="44">
        <v>3939552</v>
      </c>
      <c r="F59" s="67">
        <v>26263.68</v>
      </c>
      <c r="G59" s="67"/>
      <c r="H59" s="44"/>
      <c r="I59" s="66" t="e">
        <f t="shared" si="0"/>
        <v>#DIV/0!</v>
      </c>
      <c r="J59" s="65"/>
      <c r="K59" s="44"/>
      <c r="L59" s="66" t="e">
        <f t="shared" si="6"/>
        <v>#DIV/0!</v>
      </c>
      <c r="M59" s="41"/>
      <c r="N59" s="44"/>
      <c r="O59" s="67" t="e">
        <f t="shared" si="1"/>
        <v>#DIV/0!</v>
      </c>
      <c r="P59" s="44" t="e">
        <f t="shared" si="3"/>
        <v>#DIV/0!</v>
      </c>
      <c r="Q59" s="44" t="e">
        <f t="shared" si="4"/>
        <v>#DIV/0!</v>
      </c>
      <c r="R59" s="68" t="e">
        <f t="shared" si="5"/>
        <v>#DIV/0!</v>
      </c>
      <c r="U59" s="163"/>
    </row>
    <row r="60" spans="1:21" ht="36">
      <c r="A60" s="113" t="s">
        <v>333</v>
      </c>
      <c r="B60" s="113" t="s">
        <v>334</v>
      </c>
      <c r="C60" s="113" t="s">
        <v>300</v>
      </c>
      <c r="D60" s="67">
        <v>2</v>
      </c>
      <c r="E60" s="44">
        <v>24160</v>
      </c>
      <c r="F60" s="67">
        <v>12080</v>
      </c>
      <c r="G60" s="67"/>
      <c r="H60" s="44"/>
      <c r="I60" s="66" t="e">
        <f t="shared" si="0"/>
        <v>#DIV/0!</v>
      </c>
      <c r="J60" s="65"/>
      <c r="K60" s="44"/>
      <c r="L60" s="66" t="e">
        <f t="shared" si="6"/>
        <v>#DIV/0!</v>
      </c>
      <c r="M60" s="41"/>
      <c r="N60" s="44"/>
      <c r="O60" s="67" t="e">
        <f t="shared" si="1"/>
        <v>#DIV/0!</v>
      </c>
      <c r="P60" s="44" t="e">
        <f t="shared" si="3"/>
        <v>#DIV/0!</v>
      </c>
      <c r="Q60" s="44" t="e">
        <f t="shared" si="4"/>
        <v>#DIV/0!</v>
      </c>
      <c r="R60" s="68" t="e">
        <f t="shared" si="5"/>
        <v>#DIV/0!</v>
      </c>
      <c r="U60" s="163"/>
    </row>
    <row r="61" spans="1:21" ht="24">
      <c r="A61" s="113" t="s">
        <v>335</v>
      </c>
      <c r="B61" s="113" t="s">
        <v>336</v>
      </c>
      <c r="C61" s="113" t="s">
        <v>300</v>
      </c>
      <c r="D61" s="67">
        <v>0</v>
      </c>
      <c r="E61" s="44">
        <v>0</v>
      </c>
      <c r="F61" s="67" t="e">
        <v>#DIV/0!</v>
      </c>
      <c r="G61" s="67">
        <v>1</v>
      </c>
      <c r="H61" s="44">
        <v>1120000</v>
      </c>
      <c r="I61" s="66">
        <f t="shared" si="0"/>
        <v>1120000</v>
      </c>
      <c r="J61" s="65">
        <v>1</v>
      </c>
      <c r="K61" s="44">
        <v>1120000</v>
      </c>
      <c r="L61" s="66">
        <f t="shared" si="6"/>
        <v>1120000</v>
      </c>
      <c r="M61" s="41"/>
      <c r="N61" s="44">
        <v>1120000</v>
      </c>
      <c r="O61" s="67" t="e">
        <f t="shared" si="1"/>
        <v>#DIV/0!</v>
      </c>
      <c r="P61" s="44" t="e">
        <f t="shared" si="3"/>
        <v>#DIV/0!</v>
      </c>
      <c r="Q61" s="44" t="e">
        <f t="shared" si="4"/>
        <v>#DIV/0!</v>
      </c>
      <c r="R61" s="68" t="e">
        <f t="shared" si="5"/>
        <v>#DIV/0!</v>
      </c>
      <c r="U61" s="163"/>
    </row>
    <row r="62" spans="1:21" ht="24">
      <c r="A62" s="113" t="s">
        <v>337</v>
      </c>
      <c r="B62" s="113" t="s">
        <v>338</v>
      </c>
      <c r="C62" s="113" t="s">
        <v>217</v>
      </c>
      <c r="D62" s="67">
        <v>350</v>
      </c>
      <c r="E62" s="44">
        <v>42221292.759999998</v>
      </c>
      <c r="F62" s="67">
        <v>120632.26502857142</v>
      </c>
      <c r="G62" s="67">
        <v>450</v>
      </c>
      <c r="H62" s="44">
        <v>53338749</v>
      </c>
      <c r="I62" s="66">
        <f t="shared" si="0"/>
        <v>118530.55333333333</v>
      </c>
      <c r="J62" s="65">
        <v>450</v>
      </c>
      <c r="K62" s="44">
        <v>53338749</v>
      </c>
      <c r="L62" s="66">
        <f t="shared" si="6"/>
        <v>118530.55333333333</v>
      </c>
      <c r="M62" s="41"/>
      <c r="N62" s="44"/>
      <c r="O62" s="67" t="e">
        <f t="shared" si="1"/>
        <v>#DIV/0!</v>
      </c>
      <c r="P62" s="44" t="e">
        <f t="shared" si="3"/>
        <v>#DIV/0!</v>
      </c>
      <c r="Q62" s="44" t="e">
        <f t="shared" si="4"/>
        <v>#DIV/0!</v>
      </c>
      <c r="R62" s="68" t="e">
        <f t="shared" si="5"/>
        <v>#DIV/0!</v>
      </c>
      <c r="U62" s="163"/>
    </row>
    <row r="63" spans="1:21" ht="24">
      <c r="A63" s="113" t="s">
        <v>339</v>
      </c>
      <c r="B63" s="113" t="s">
        <v>340</v>
      </c>
      <c r="C63" s="113" t="s">
        <v>217</v>
      </c>
      <c r="D63" s="67">
        <v>0</v>
      </c>
      <c r="E63" s="44">
        <v>0</v>
      </c>
      <c r="F63" s="67" t="e">
        <v>#DIV/0!</v>
      </c>
      <c r="G63" s="67">
        <v>550</v>
      </c>
      <c r="H63" s="44">
        <v>65017489</v>
      </c>
      <c r="I63" s="66">
        <f t="shared" si="0"/>
        <v>118213.61636363636</v>
      </c>
      <c r="J63" s="65">
        <v>550</v>
      </c>
      <c r="K63" s="44">
        <v>65017489</v>
      </c>
      <c r="L63" s="66">
        <f t="shared" si="6"/>
        <v>118213.61636363636</v>
      </c>
      <c r="M63" s="41"/>
      <c r="N63" s="44"/>
      <c r="O63" s="67" t="e">
        <f t="shared" si="1"/>
        <v>#DIV/0!</v>
      </c>
      <c r="P63" s="44" t="e">
        <f t="shared" si="3"/>
        <v>#DIV/0!</v>
      </c>
      <c r="Q63" s="44" t="e">
        <f t="shared" si="4"/>
        <v>#DIV/0!</v>
      </c>
      <c r="R63" s="68" t="e">
        <f t="shared" si="5"/>
        <v>#DIV/0!</v>
      </c>
      <c r="U63" s="163"/>
    </row>
    <row r="64" spans="1:21" ht="24">
      <c r="A64" s="113" t="s">
        <v>341</v>
      </c>
      <c r="B64" s="113" t="s">
        <v>342</v>
      </c>
      <c r="C64" s="113" t="s">
        <v>217</v>
      </c>
      <c r="D64" s="67">
        <v>686</v>
      </c>
      <c r="E64" s="44">
        <v>50000000</v>
      </c>
      <c r="F64" s="67">
        <v>72886.297376093295</v>
      </c>
      <c r="G64" s="67">
        <v>546</v>
      </c>
      <c r="H64" s="44">
        <v>39822731</v>
      </c>
      <c r="I64" s="66">
        <f t="shared" si="0"/>
        <v>72935.404761904763</v>
      </c>
      <c r="J64" s="65">
        <v>546</v>
      </c>
      <c r="K64" s="44">
        <v>39822731</v>
      </c>
      <c r="L64" s="66">
        <f t="shared" si="6"/>
        <v>72935.404761904763</v>
      </c>
      <c r="M64" s="41"/>
      <c r="N64" s="44"/>
      <c r="O64" s="67" t="e">
        <f t="shared" si="1"/>
        <v>#DIV/0!</v>
      </c>
      <c r="P64" s="44" t="e">
        <f t="shared" si="3"/>
        <v>#DIV/0!</v>
      </c>
      <c r="Q64" s="44" t="e">
        <f t="shared" si="4"/>
        <v>#DIV/0!</v>
      </c>
      <c r="R64" s="68" t="e">
        <f t="shared" si="5"/>
        <v>#DIV/0!</v>
      </c>
      <c r="U64" s="163"/>
    </row>
    <row r="65" spans="1:21" ht="24">
      <c r="A65" s="113" t="s">
        <v>343</v>
      </c>
      <c r="B65" s="113" t="s">
        <v>344</v>
      </c>
      <c r="C65" s="113" t="s">
        <v>217</v>
      </c>
      <c r="D65" s="67">
        <v>250</v>
      </c>
      <c r="E65" s="44">
        <v>12665158</v>
      </c>
      <c r="F65" s="67">
        <v>50660.631999999998</v>
      </c>
      <c r="G65" s="67">
        <v>1750</v>
      </c>
      <c r="H65" s="44">
        <v>98364462</v>
      </c>
      <c r="I65" s="66">
        <f t="shared" si="0"/>
        <v>56208.264000000003</v>
      </c>
      <c r="J65" s="65">
        <v>1750</v>
      </c>
      <c r="K65" s="44">
        <v>98364462</v>
      </c>
      <c r="L65" s="66">
        <f t="shared" si="6"/>
        <v>56208.264000000003</v>
      </c>
      <c r="M65" s="41"/>
      <c r="N65" s="44"/>
      <c r="O65" s="67" t="e">
        <f t="shared" si="1"/>
        <v>#DIV/0!</v>
      </c>
      <c r="P65" s="44" t="e">
        <f t="shared" si="3"/>
        <v>#DIV/0!</v>
      </c>
      <c r="Q65" s="44" t="e">
        <f t="shared" si="4"/>
        <v>#DIV/0!</v>
      </c>
      <c r="R65" s="68" t="e">
        <f t="shared" si="5"/>
        <v>#DIV/0!</v>
      </c>
      <c r="U65" s="163"/>
    </row>
    <row r="66" spans="1:21" ht="24">
      <c r="A66" s="113" t="s">
        <v>555</v>
      </c>
      <c r="B66" s="113" t="s">
        <v>556</v>
      </c>
      <c r="C66" s="113" t="s">
        <v>217</v>
      </c>
      <c r="D66" s="67">
        <v>0</v>
      </c>
      <c r="E66" s="44">
        <v>0</v>
      </c>
      <c r="F66" s="67" t="e">
        <v>#DIV/0!</v>
      </c>
      <c r="G66" s="67"/>
      <c r="H66" s="44"/>
      <c r="I66" s="66" t="e">
        <f t="shared" si="0"/>
        <v>#DIV/0!</v>
      </c>
      <c r="J66" s="65"/>
      <c r="K66" s="44"/>
      <c r="L66" s="66" t="e">
        <f t="shared" si="6"/>
        <v>#DIV/0!</v>
      </c>
      <c r="M66" s="41"/>
      <c r="N66" s="44"/>
      <c r="O66" s="67" t="e">
        <f t="shared" si="1"/>
        <v>#DIV/0!</v>
      </c>
      <c r="P66" s="44" t="e">
        <f t="shared" si="3"/>
        <v>#DIV/0!</v>
      </c>
      <c r="Q66" s="44" t="e">
        <f t="shared" si="4"/>
        <v>#DIV/0!</v>
      </c>
      <c r="R66" s="68" t="e">
        <f t="shared" si="5"/>
        <v>#DIV/0!</v>
      </c>
      <c r="U66" s="163"/>
    </row>
    <row r="67" spans="1:21" ht="36">
      <c r="A67" s="113" t="s">
        <v>557</v>
      </c>
      <c r="B67" s="113" t="s">
        <v>558</v>
      </c>
      <c r="C67" s="113" t="s">
        <v>300</v>
      </c>
      <c r="D67" s="67">
        <v>0</v>
      </c>
      <c r="E67" s="44">
        <v>0</v>
      </c>
      <c r="F67" s="67" t="e">
        <v>#DIV/0!</v>
      </c>
      <c r="G67" s="67"/>
      <c r="H67" s="44"/>
      <c r="I67" s="66" t="e">
        <f t="shared" si="0"/>
        <v>#DIV/0!</v>
      </c>
      <c r="J67" s="65"/>
      <c r="K67" s="44"/>
      <c r="L67" s="66" t="e">
        <f t="shared" si="6"/>
        <v>#DIV/0!</v>
      </c>
      <c r="M67" s="41"/>
      <c r="N67" s="44"/>
      <c r="O67" s="67" t="e">
        <f t="shared" si="1"/>
        <v>#DIV/0!</v>
      </c>
      <c r="P67" s="44" t="e">
        <f t="shared" si="3"/>
        <v>#DIV/0!</v>
      </c>
      <c r="Q67" s="44" t="e">
        <f t="shared" si="4"/>
        <v>#DIV/0!</v>
      </c>
      <c r="R67" s="68" t="e">
        <f t="shared" si="5"/>
        <v>#DIV/0!</v>
      </c>
      <c r="U67" s="163"/>
    </row>
    <row r="68" spans="1:21">
      <c r="A68" s="113" t="s">
        <v>345</v>
      </c>
      <c r="B68" s="113" t="s">
        <v>346</v>
      </c>
      <c r="C68" s="128" t="s">
        <v>224</v>
      </c>
      <c r="D68" s="67">
        <v>1</v>
      </c>
      <c r="E68" s="44">
        <v>1200</v>
      </c>
      <c r="F68" s="67">
        <v>1200</v>
      </c>
      <c r="G68" s="67">
        <v>0</v>
      </c>
      <c r="H68" s="44">
        <v>0</v>
      </c>
      <c r="I68" s="66" t="e">
        <f t="shared" si="0"/>
        <v>#DIV/0!</v>
      </c>
      <c r="J68" s="65"/>
      <c r="K68" s="44"/>
      <c r="L68" s="66" t="e">
        <f t="shared" si="6"/>
        <v>#DIV/0!</v>
      </c>
      <c r="M68" s="41"/>
      <c r="N68" s="44"/>
      <c r="O68" s="67" t="e">
        <f t="shared" si="1"/>
        <v>#DIV/0!</v>
      </c>
      <c r="P68" s="44" t="e">
        <f t="shared" si="3"/>
        <v>#DIV/0!</v>
      </c>
      <c r="Q68" s="44" t="e">
        <f t="shared" si="4"/>
        <v>#DIV/0!</v>
      </c>
      <c r="R68" s="68" t="e">
        <f t="shared" si="5"/>
        <v>#DIV/0!</v>
      </c>
      <c r="U68" s="163"/>
    </row>
    <row r="69" spans="1:21" ht="24">
      <c r="A69" s="113" t="s">
        <v>347</v>
      </c>
      <c r="B69" s="113" t="s">
        <v>348</v>
      </c>
      <c r="C69" s="128" t="s">
        <v>224</v>
      </c>
      <c r="D69" s="67">
        <v>1</v>
      </c>
      <c r="E69" s="44">
        <v>13032950</v>
      </c>
      <c r="F69" s="67">
        <v>13032950</v>
      </c>
      <c r="G69" s="67"/>
      <c r="H69" s="44"/>
      <c r="I69" s="66" t="e">
        <f t="shared" si="0"/>
        <v>#DIV/0!</v>
      </c>
      <c r="J69" s="65"/>
      <c r="K69" s="44"/>
      <c r="L69" s="66" t="e">
        <f t="shared" si="6"/>
        <v>#DIV/0!</v>
      </c>
      <c r="M69" s="41"/>
      <c r="N69" s="44"/>
      <c r="O69" s="67" t="e">
        <f t="shared" si="1"/>
        <v>#DIV/0!</v>
      </c>
      <c r="P69" s="44" t="e">
        <f t="shared" si="3"/>
        <v>#DIV/0!</v>
      </c>
      <c r="Q69" s="44" t="e">
        <f t="shared" si="4"/>
        <v>#DIV/0!</v>
      </c>
      <c r="R69" s="68" t="e">
        <f t="shared" si="5"/>
        <v>#DIV/0!</v>
      </c>
      <c r="U69" s="163"/>
    </row>
    <row r="70" spans="1:21">
      <c r="A70" s="113" t="s">
        <v>353</v>
      </c>
      <c r="B70" s="113" t="s">
        <v>576</v>
      </c>
      <c r="C70" s="128" t="s">
        <v>224</v>
      </c>
      <c r="D70" s="67"/>
      <c r="E70" s="44"/>
      <c r="F70" s="67"/>
      <c r="G70" s="67">
        <v>1</v>
      </c>
      <c r="H70" s="44">
        <v>375740000</v>
      </c>
      <c r="I70" s="66">
        <f t="shared" si="0"/>
        <v>375740000</v>
      </c>
      <c r="J70" s="65">
        <v>1</v>
      </c>
      <c r="K70" s="44">
        <v>375740000</v>
      </c>
      <c r="L70" s="66">
        <f t="shared" si="6"/>
        <v>375740000</v>
      </c>
      <c r="M70" s="41"/>
      <c r="N70" s="44"/>
      <c r="O70" s="67"/>
      <c r="P70" s="44"/>
      <c r="Q70" s="44"/>
      <c r="R70" s="68"/>
      <c r="U70" s="163"/>
    </row>
    <row r="71" spans="1:21" ht="60">
      <c r="A71" s="113" t="s">
        <v>349</v>
      </c>
      <c r="B71" s="113" t="s">
        <v>350</v>
      </c>
      <c r="C71" s="128" t="s">
        <v>217</v>
      </c>
      <c r="D71" s="67">
        <v>1</v>
      </c>
      <c r="E71" s="44">
        <v>4215100</v>
      </c>
      <c r="F71" s="67">
        <v>4215100</v>
      </c>
      <c r="G71" s="67"/>
      <c r="H71" s="44"/>
      <c r="I71" s="66" t="e">
        <f t="shared" si="0"/>
        <v>#DIV/0!</v>
      </c>
      <c r="J71" s="65"/>
      <c r="K71" s="44"/>
      <c r="L71" s="66" t="e">
        <f t="shared" si="6"/>
        <v>#DIV/0!</v>
      </c>
      <c r="M71" s="41"/>
      <c r="N71" s="44"/>
      <c r="O71" s="67" t="e">
        <f t="shared" si="1"/>
        <v>#DIV/0!</v>
      </c>
      <c r="P71" s="44" t="e">
        <f t="shared" si="3"/>
        <v>#DIV/0!</v>
      </c>
      <c r="Q71" s="44" t="e">
        <f t="shared" si="4"/>
        <v>#DIV/0!</v>
      </c>
      <c r="R71" s="68" t="e">
        <f t="shared" si="5"/>
        <v>#DIV/0!</v>
      </c>
      <c r="U71" s="163"/>
    </row>
    <row r="72" spans="1:21" ht="24">
      <c r="A72" s="113" t="s">
        <v>559</v>
      </c>
      <c r="B72" s="113" t="s">
        <v>560</v>
      </c>
      <c r="C72" s="128" t="s">
        <v>224</v>
      </c>
      <c r="D72" s="67">
        <v>0</v>
      </c>
      <c r="E72" s="44">
        <v>0</v>
      </c>
      <c r="F72" s="67" t="e">
        <v>#DIV/0!</v>
      </c>
      <c r="G72" s="67"/>
      <c r="H72" s="44"/>
      <c r="I72" s="66" t="e">
        <f t="shared" si="0"/>
        <v>#DIV/0!</v>
      </c>
      <c r="J72" s="65"/>
      <c r="K72" s="44"/>
      <c r="L72" s="66" t="e">
        <f t="shared" si="6"/>
        <v>#DIV/0!</v>
      </c>
      <c r="M72" s="41"/>
      <c r="N72" s="44"/>
      <c r="O72" s="67" t="e">
        <f t="shared" si="1"/>
        <v>#DIV/0!</v>
      </c>
      <c r="P72" s="44" t="e">
        <f t="shared" si="3"/>
        <v>#DIV/0!</v>
      </c>
      <c r="Q72" s="44" t="e">
        <f t="shared" si="4"/>
        <v>#DIV/0!</v>
      </c>
      <c r="R72" s="68" t="e">
        <f t="shared" si="5"/>
        <v>#DIV/0!</v>
      </c>
      <c r="U72" s="163"/>
    </row>
    <row r="73" spans="1:21">
      <c r="A73" s="113" t="s">
        <v>351</v>
      </c>
      <c r="B73" s="113" t="s">
        <v>352</v>
      </c>
      <c r="C73" s="113"/>
      <c r="D73" s="67">
        <v>1</v>
      </c>
      <c r="E73" s="44">
        <v>2250556930</v>
      </c>
      <c r="F73" s="67">
        <v>2250556930</v>
      </c>
      <c r="G73" s="67"/>
      <c r="H73" s="44"/>
      <c r="I73" s="66" t="e">
        <f t="shared" si="0"/>
        <v>#DIV/0!</v>
      </c>
      <c r="J73" s="44"/>
      <c r="K73" s="44"/>
      <c r="L73" s="66" t="e">
        <f t="shared" si="6"/>
        <v>#DIV/0!</v>
      </c>
      <c r="M73" s="41"/>
      <c r="N73" s="44">
        <v>167128770</v>
      </c>
      <c r="O73" s="67" t="e">
        <f t="shared" si="1"/>
        <v>#DIV/0!</v>
      </c>
      <c r="P73" s="44" t="e">
        <f t="shared" si="3"/>
        <v>#DIV/0!</v>
      </c>
      <c r="Q73" s="44" t="e">
        <f t="shared" si="4"/>
        <v>#DIV/0!</v>
      </c>
      <c r="R73" s="68" t="e">
        <f t="shared" si="5"/>
        <v>#DIV/0!</v>
      </c>
      <c r="U73" s="163"/>
    </row>
    <row r="74" spans="1:21">
      <c r="A74" s="113" t="s">
        <v>229</v>
      </c>
      <c r="B74" s="113" t="s">
        <v>230</v>
      </c>
      <c r="C74" s="113" t="s">
        <v>355</v>
      </c>
      <c r="D74" s="67">
        <v>1</v>
      </c>
      <c r="E74" s="44">
        <v>698217</v>
      </c>
      <c r="F74" s="67">
        <v>698217</v>
      </c>
      <c r="G74" s="67"/>
      <c r="H74" s="44"/>
      <c r="I74" s="66" t="e">
        <f t="shared" si="0"/>
        <v>#DIV/0!</v>
      </c>
      <c r="J74" s="44"/>
      <c r="K74" s="44"/>
      <c r="L74" s="66" t="e">
        <f t="shared" si="6"/>
        <v>#DIV/0!</v>
      </c>
      <c r="M74" s="41"/>
      <c r="N74" s="44"/>
      <c r="O74" s="67" t="e">
        <f t="shared" si="1"/>
        <v>#DIV/0!</v>
      </c>
      <c r="P74" s="44" t="e">
        <f t="shared" si="3"/>
        <v>#DIV/0!</v>
      </c>
      <c r="Q74" s="44" t="e">
        <f t="shared" si="4"/>
        <v>#DIV/0!</v>
      </c>
      <c r="R74" s="68" t="e">
        <f t="shared" si="5"/>
        <v>#DIV/0!</v>
      </c>
      <c r="U74" s="163"/>
    </row>
    <row r="75" spans="1:21" ht="24">
      <c r="A75" s="113" t="s">
        <v>189</v>
      </c>
      <c r="B75" s="113" t="s">
        <v>190</v>
      </c>
      <c r="C75" s="113"/>
      <c r="D75" s="67">
        <v>1</v>
      </c>
      <c r="E75" s="44">
        <v>7831308</v>
      </c>
      <c r="F75" s="67">
        <v>7831308</v>
      </c>
      <c r="G75" s="67"/>
      <c r="H75" s="44"/>
      <c r="I75" s="66" t="e">
        <f t="shared" ref="I75:I121" si="7">H75/G75</f>
        <v>#DIV/0!</v>
      </c>
      <c r="J75" s="44"/>
      <c r="K75" s="44"/>
      <c r="L75" s="66" t="e">
        <f t="shared" si="6"/>
        <v>#DIV/0!</v>
      </c>
      <c r="M75" s="41"/>
      <c r="N75" s="44"/>
      <c r="O75" s="67" t="e">
        <f t="shared" ref="O75:O116" si="8">N75/M75</f>
        <v>#DIV/0!</v>
      </c>
      <c r="P75" s="44" t="e">
        <f t="shared" si="3"/>
        <v>#DIV/0!</v>
      </c>
      <c r="Q75" s="44" t="e">
        <f t="shared" si="4"/>
        <v>#DIV/0!</v>
      </c>
      <c r="R75" s="68" t="e">
        <f t="shared" si="5"/>
        <v>#DIV/0!</v>
      </c>
      <c r="U75" s="163"/>
    </row>
    <row r="76" spans="1:21" ht="36">
      <c r="A76" s="113" t="s">
        <v>356</v>
      </c>
      <c r="B76" s="113" t="s">
        <v>357</v>
      </c>
      <c r="C76" s="113" t="s">
        <v>286</v>
      </c>
      <c r="D76" s="67">
        <v>0</v>
      </c>
      <c r="E76" s="44">
        <v>0</v>
      </c>
      <c r="F76" s="67" t="e">
        <v>#DIV/0!</v>
      </c>
      <c r="G76" s="67">
        <v>1</v>
      </c>
      <c r="H76" s="44">
        <v>10000000</v>
      </c>
      <c r="I76" s="66">
        <f t="shared" si="7"/>
        <v>10000000</v>
      </c>
      <c r="J76" s="44">
        <v>1</v>
      </c>
      <c r="K76" s="44">
        <v>10000000</v>
      </c>
      <c r="L76" s="66">
        <f t="shared" si="6"/>
        <v>10000000</v>
      </c>
      <c r="M76" s="41"/>
      <c r="N76" s="44"/>
      <c r="O76" s="67" t="e">
        <f t="shared" si="8"/>
        <v>#DIV/0!</v>
      </c>
      <c r="P76" s="44" t="e">
        <f t="shared" ref="P76:P116" si="9">O76-F76</f>
        <v>#DIV/0!</v>
      </c>
      <c r="Q76" s="44" t="e">
        <f t="shared" ref="Q76:Q116" si="10">O76-I76</f>
        <v>#DIV/0!</v>
      </c>
      <c r="R76" s="68" t="e">
        <f t="shared" ref="R76:R116" si="11">O76-L76</f>
        <v>#DIV/0!</v>
      </c>
      <c r="U76" s="163"/>
    </row>
    <row r="77" spans="1:21" ht="24">
      <c r="A77" s="113" t="s">
        <v>358</v>
      </c>
      <c r="B77" s="113" t="s">
        <v>359</v>
      </c>
      <c r="C77" s="113" t="s">
        <v>286</v>
      </c>
      <c r="D77" s="67">
        <v>0</v>
      </c>
      <c r="E77" s="44">
        <v>0</v>
      </c>
      <c r="F77" s="67" t="e">
        <v>#DIV/0!</v>
      </c>
      <c r="G77" s="67">
        <v>1</v>
      </c>
      <c r="H77" s="44">
        <v>36480000</v>
      </c>
      <c r="I77" s="66">
        <f t="shared" si="7"/>
        <v>36480000</v>
      </c>
      <c r="J77" s="44">
        <v>1</v>
      </c>
      <c r="K77" s="44">
        <v>36480000</v>
      </c>
      <c r="L77" s="66">
        <f t="shared" si="6"/>
        <v>36480000</v>
      </c>
      <c r="M77" s="41"/>
      <c r="N77" s="44"/>
      <c r="O77" s="67" t="e">
        <f t="shared" si="8"/>
        <v>#DIV/0!</v>
      </c>
      <c r="P77" s="44" t="e">
        <f t="shared" si="9"/>
        <v>#DIV/0!</v>
      </c>
      <c r="Q77" s="44" t="e">
        <f t="shared" si="10"/>
        <v>#DIV/0!</v>
      </c>
      <c r="R77" s="68" t="e">
        <f t="shared" si="11"/>
        <v>#DIV/0!</v>
      </c>
      <c r="U77" s="163"/>
    </row>
    <row r="78" spans="1:21" ht="24">
      <c r="A78" s="113" t="s">
        <v>360</v>
      </c>
      <c r="B78" s="113" t="s">
        <v>361</v>
      </c>
      <c r="C78" s="113" t="s">
        <v>286</v>
      </c>
      <c r="D78" s="67">
        <v>0</v>
      </c>
      <c r="E78" s="44">
        <v>0</v>
      </c>
      <c r="F78" s="67" t="e">
        <v>#DIV/0!</v>
      </c>
      <c r="G78" s="67">
        <v>1</v>
      </c>
      <c r="H78" s="44">
        <v>80000000</v>
      </c>
      <c r="I78" s="66">
        <f t="shared" si="7"/>
        <v>80000000</v>
      </c>
      <c r="J78" s="44">
        <v>1</v>
      </c>
      <c r="K78" s="44">
        <v>80000000</v>
      </c>
      <c r="L78" s="66">
        <f t="shared" si="6"/>
        <v>80000000</v>
      </c>
      <c r="M78" s="41"/>
      <c r="N78" s="44"/>
      <c r="O78" s="67" t="e">
        <f t="shared" si="8"/>
        <v>#DIV/0!</v>
      </c>
      <c r="P78" s="44" t="e">
        <f t="shared" si="9"/>
        <v>#DIV/0!</v>
      </c>
      <c r="Q78" s="44" t="e">
        <f t="shared" si="10"/>
        <v>#DIV/0!</v>
      </c>
      <c r="R78" s="68" t="e">
        <f t="shared" si="11"/>
        <v>#DIV/0!</v>
      </c>
      <c r="U78" s="163"/>
    </row>
    <row r="79" spans="1:21" ht="36">
      <c r="A79" s="113" t="s">
        <v>362</v>
      </c>
      <c r="B79" s="113" t="s">
        <v>363</v>
      </c>
      <c r="C79" s="113" t="s">
        <v>286</v>
      </c>
      <c r="D79" s="67">
        <v>0</v>
      </c>
      <c r="E79" s="44">
        <v>0</v>
      </c>
      <c r="F79" s="67" t="e">
        <v>#DIV/0!</v>
      </c>
      <c r="G79" s="67">
        <v>1</v>
      </c>
      <c r="H79" s="44">
        <v>21000000</v>
      </c>
      <c r="I79" s="66">
        <f t="shared" si="7"/>
        <v>21000000</v>
      </c>
      <c r="J79" s="44">
        <v>1</v>
      </c>
      <c r="K79" s="44">
        <v>21000000</v>
      </c>
      <c r="L79" s="66">
        <f t="shared" si="6"/>
        <v>21000000</v>
      </c>
      <c r="M79" s="41"/>
      <c r="N79" s="44"/>
      <c r="O79" s="67" t="e">
        <f t="shared" si="8"/>
        <v>#DIV/0!</v>
      </c>
      <c r="P79" s="44" t="e">
        <f t="shared" si="9"/>
        <v>#DIV/0!</v>
      </c>
      <c r="Q79" s="44" t="e">
        <f t="shared" si="10"/>
        <v>#DIV/0!</v>
      </c>
      <c r="R79" s="68" t="e">
        <f t="shared" si="11"/>
        <v>#DIV/0!</v>
      </c>
      <c r="U79" s="163"/>
    </row>
    <row r="80" spans="1:21" ht="36">
      <c r="A80" s="113" t="s">
        <v>364</v>
      </c>
      <c r="B80" s="113" t="s">
        <v>365</v>
      </c>
      <c r="C80" s="113" t="s">
        <v>286</v>
      </c>
      <c r="D80" s="67">
        <v>1</v>
      </c>
      <c r="E80" s="44">
        <v>24576000</v>
      </c>
      <c r="F80" s="67">
        <v>24576000</v>
      </c>
      <c r="G80" s="67"/>
      <c r="H80" s="44"/>
      <c r="I80" s="66" t="e">
        <f t="shared" si="7"/>
        <v>#DIV/0!</v>
      </c>
      <c r="J80" s="44"/>
      <c r="K80" s="44"/>
      <c r="L80" s="66" t="e">
        <f t="shared" si="6"/>
        <v>#DIV/0!</v>
      </c>
      <c r="M80" s="41"/>
      <c r="N80" s="44"/>
      <c r="O80" s="67" t="e">
        <f t="shared" si="8"/>
        <v>#DIV/0!</v>
      </c>
      <c r="P80" s="44" t="e">
        <f t="shared" si="9"/>
        <v>#DIV/0!</v>
      </c>
      <c r="Q80" s="44" t="e">
        <f t="shared" si="10"/>
        <v>#DIV/0!</v>
      </c>
      <c r="R80" s="68" t="e">
        <f t="shared" si="11"/>
        <v>#DIV/0!</v>
      </c>
      <c r="U80" s="163"/>
    </row>
    <row r="81" spans="1:21" ht="24">
      <c r="A81" s="113" t="s">
        <v>366</v>
      </c>
      <c r="B81" s="113" t="s">
        <v>367</v>
      </c>
      <c r="C81" s="113" t="s">
        <v>286</v>
      </c>
      <c r="D81" s="67">
        <v>0</v>
      </c>
      <c r="E81" s="44">
        <v>0</v>
      </c>
      <c r="F81" s="67" t="e">
        <v>#DIV/0!</v>
      </c>
      <c r="G81" s="67">
        <v>250</v>
      </c>
      <c r="H81" s="44">
        <v>150000000</v>
      </c>
      <c r="I81" s="66">
        <f t="shared" si="7"/>
        <v>600000</v>
      </c>
      <c r="J81" s="44">
        <v>220</v>
      </c>
      <c r="K81" s="44">
        <v>117674845</v>
      </c>
      <c r="L81" s="66">
        <f t="shared" si="6"/>
        <v>534885.65909090906</v>
      </c>
      <c r="M81" s="41">
        <v>20</v>
      </c>
      <c r="N81" s="44">
        <v>4320000</v>
      </c>
      <c r="O81" s="67">
        <f t="shared" si="8"/>
        <v>216000</v>
      </c>
      <c r="P81" s="44" t="e">
        <f t="shared" si="9"/>
        <v>#DIV/0!</v>
      </c>
      <c r="Q81" s="44">
        <f t="shared" si="10"/>
        <v>-384000</v>
      </c>
      <c r="R81" s="68">
        <f t="shared" si="11"/>
        <v>-318885.65909090906</v>
      </c>
      <c r="U81" s="163"/>
    </row>
    <row r="82" spans="1:21" ht="24">
      <c r="A82" s="113" t="s">
        <v>368</v>
      </c>
      <c r="B82" s="113" t="s">
        <v>369</v>
      </c>
      <c r="C82" s="113" t="s">
        <v>300</v>
      </c>
      <c r="D82" s="67">
        <v>1</v>
      </c>
      <c r="E82" s="44">
        <v>551465.16</v>
      </c>
      <c r="F82" s="67">
        <v>551465.16</v>
      </c>
      <c r="G82" s="67">
        <v>1</v>
      </c>
      <c r="H82" s="44">
        <v>662955</v>
      </c>
      <c r="I82" s="66">
        <f t="shared" si="7"/>
        <v>662955</v>
      </c>
      <c r="J82" s="44">
        <v>1</v>
      </c>
      <c r="K82" s="44">
        <v>662955</v>
      </c>
      <c r="L82" s="66">
        <f t="shared" si="6"/>
        <v>662955</v>
      </c>
      <c r="M82" s="41"/>
      <c r="N82" s="44"/>
      <c r="O82" s="67" t="e">
        <f t="shared" si="8"/>
        <v>#DIV/0!</v>
      </c>
      <c r="P82" s="44" t="e">
        <f t="shared" si="9"/>
        <v>#DIV/0!</v>
      </c>
      <c r="Q82" s="44" t="e">
        <f t="shared" si="10"/>
        <v>#DIV/0!</v>
      </c>
      <c r="R82" s="68" t="e">
        <f t="shared" si="11"/>
        <v>#DIV/0!</v>
      </c>
    </row>
    <row r="83" spans="1:21" ht="24">
      <c r="A83" s="113" t="s">
        <v>370</v>
      </c>
      <c r="B83" s="113" t="s">
        <v>371</v>
      </c>
      <c r="C83" s="113" t="s">
        <v>300</v>
      </c>
      <c r="D83" s="67">
        <v>1</v>
      </c>
      <c r="E83" s="44">
        <v>228000</v>
      </c>
      <c r="F83" s="67">
        <v>228000</v>
      </c>
      <c r="G83" s="67">
        <v>2</v>
      </c>
      <c r="H83" s="44">
        <v>2176000</v>
      </c>
      <c r="I83" s="66">
        <f t="shared" si="7"/>
        <v>1088000</v>
      </c>
      <c r="J83" s="44">
        <v>2</v>
      </c>
      <c r="K83" s="44">
        <v>2176000</v>
      </c>
      <c r="L83" s="66">
        <f t="shared" si="6"/>
        <v>1088000</v>
      </c>
      <c r="M83" s="41"/>
      <c r="N83" s="44"/>
      <c r="O83" s="67" t="e">
        <f t="shared" si="8"/>
        <v>#DIV/0!</v>
      </c>
      <c r="P83" s="44" t="e">
        <f t="shared" si="9"/>
        <v>#DIV/0!</v>
      </c>
      <c r="Q83" s="44" t="e">
        <f t="shared" si="10"/>
        <v>#DIV/0!</v>
      </c>
      <c r="R83" s="68" t="e">
        <f t="shared" si="11"/>
        <v>#DIV/0!</v>
      </c>
    </row>
    <row r="84" spans="1:21" ht="24">
      <c r="A84" s="113" t="s">
        <v>372</v>
      </c>
      <c r="B84" s="113" t="s">
        <v>373</v>
      </c>
      <c r="C84" s="113" t="s">
        <v>286</v>
      </c>
      <c r="D84" s="65">
        <v>1</v>
      </c>
      <c r="E84" s="44">
        <v>6216000</v>
      </c>
      <c r="F84" s="67">
        <v>6216000</v>
      </c>
      <c r="G84" s="67"/>
      <c r="H84" s="44"/>
      <c r="I84" s="66" t="e">
        <f t="shared" si="7"/>
        <v>#DIV/0!</v>
      </c>
      <c r="J84" s="44"/>
      <c r="K84" s="44"/>
      <c r="L84" s="66" t="e">
        <f t="shared" si="6"/>
        <v>#DIV/0!</v>
      </c>
      <c r="M84" s="41"/>
      <c r="N84" s="44"/>
      <c r="O84" s="67" t="e">
        <f t="shared" si="8"/>
        <v>#DIV/0!</v>
      </c>
      <c r="P84" s="44" t="e">
        <f t="shared" si="9"/>
        <v>#DIV/0!</v>
      </c>
      <c r="Q84" s="44" t="e">
        <f t="shared" si="10"/>
        <v>#DIV/0!</v>
      </c>
      <c r="R84" s="68" t="e">
        <f t="shared" si="11"/>
        <v>#DIV/0!</v>
      </c>
    </row>
    <row r="85" spans="1:21" ht="24">
      <c r="A85" s="113" t="s">
        <v>374</v>
      </c>
      <c r="B85" s="113" t="s">
        <v>375</v>
      </c>
      <c r="C85" s="113" t="s">
        <v>286</v>
      </c>
      <c r="D85" s="67">
        <v>0</v>
      </c>
      <c r="E85" s="44">
        <v>0</v>
      </c>
      <c r="F85" s="67" t="e">
        <v>#DIV/0!</v>
      </c>
      <c r="G85" s="67">
        <v>115</v>
      </c>
      <c r="H85" s="44">
        <v>23000000</v>
      </c>
      <c r="I85" s="66">
        <f t="shared" si="7"/>
        <v>200000</v>
      </c>
      <c r="J85" s="44">
        <v>115</v>
      </c>
      <c r="K85" s="44">
        <v>23000000</v>
      </c>
      <c r="L85" s="66">
        <f t="shared" si="6"/>
        <v>200000</v>
      </c>
      <c r="M85" s="41"/>
      <c r="N85" s="44"/>
      <c r="O85" s="67" t="e">
        <f t="shared" si="8"/>
        <v>#DIV/0!</v>
      </c>
      <c r="P85" s="44" t="e">
        <f t="shared" si="9"/>
        <v>#DIV/0!</v>
      </c>
      <c r="Q85" s="44" t="e">
        <f t="shared" si="10"/>
        <v>#DIV/0!</v>
      </c>
      <c r="R85" s="68" t="e">
        <f t="shared" si="11"/>
        <v>#DIV/0!</v>
      </c>
    </row>
    <row r="86" spans="1:21" ht="24">
      <c r="A86" s="113" t="s">
        <v>384</v>
      </c>
      <c r="B86" s="113" t="s">
        <v>577</v>
      </c>
      <c r="C86" s="113"/>
      <c r="D86" s="67"/>
      <c r="E86" s="44"/>
      <c r="F86" s="67"/>
      <c r="G86" s="67">
        <v>1</v>
      </c>
      <c r="H86" s="44">
        <v>147500000</v>
      </c>
      <c r="I86" s="66">
        <f t="shared" si="7"/>
        <v>147500000</v>
      </c>
      <c r="J86" s="44">
        <v>1</v>
      </c>
      <c r="K86" s="44">
        <v>147500000</v>
      </c>
      <c r="L86" s="66">
        <f t="shared" si="6"/>
        <v>147500000</v>
      </c>
      <c r="M86" s="41">
        <v>1</v>
      </c>
      <c r="N86" s="44">
        <v>10086310</v>
      </c>
      <c r="O86" s="67">
        <f t="shared" si="8"/>
        <v>10086310</v>
      </c>
      <c r="P86" s="44"/>
      <c r="Q86" s="44"/>
      <c r="R86" s="68"/>
    </row>
    <row r="87" spans="1:21" ht="24">
      <c r="A87" s="113" t="s">
        <v>561</v>
      </c>
      <c r="B87" s="113" t="s">
        <v>562</v>
      </c>
      <c r="C87" s="113" t="s">
        <v>217</v>
      </c>
      <c r="D87" s="65">
        <v>1</v>
      </c>
      <c r="E87" s="44">
        <v>8194820</v>
      </c>
      <c r="F87" s="67" t="e">
        <v>#DIV/0!</v>
      </c>
      <c r="G87" s="67">
        <v>0</v>
      </c>
      <c r="H87" s="44">
        <v>0</v>
      </c>
      <c r="I87" s="66" t="e">
        <f t="shared" si="7"/>
        <v>#DIV/0!</v>
      </c>
      <c r="J87" s="44"/>
      <c r="K87" s="44"/>
      <c r="L87" s="66" t="e">
        <f t="shared" si="6"/>
        <v>#DIV/0!</v>
      </c>
      <c r="M87" s="41"/>
      <c r="N87" s="44"/>
      <c r="O87" s="67" t="e">
        <f t="shared" si="8"/>
        <v>#DIV/0!</v>
      </c>
      <c r="P87" s="44" t="e">
        <f t="shared" si="9"/>
        <v>#DIV/0!</v>
      </c>
      <c r="Q87" s="44" t="e">
        <f t="shared" si="10"/>
        <v>#DIV/0!</v>
      </c>
      <c r="R87" s="68" t="e">
        <f t="shared" si="11"/>
        <v>#DIV/0!</v>
      </c>
    </row>
    <row r="88" spans="1:21" ht="36">
      <c r="A88" s="113" t="s">
        <v>563</v>
      </c>
      <c r="B88" s="113" t="s">
        <v>564</v>
      </c>
      <c r="C88" s="128" t="s">
        <v>300</v>
      </c>
      <c r="D88" s="65">
        <v>0</v>
      </c>
      <c r="E88" s="44">
        <v>0</v>
      </c>
      <c r="F88" s="67" t="e">
        <v>#DIV/0!</v>
      </c>
      <c r="G88" s="67"/>
      <c r="H88" s="44"/>
      <c r="I88" s="66" t="e">
        <f t="shared" si="7"/>
        <v>#DIV/0!</v>
      </c>
      <c r="J88" s="44"/>
      <c r="K88" s="44"/>
      <c r="L88" s="66" t="e">
        <f t="shared" si="6"/>
        <v>#DIV/0!</v>
      </c>
      <c r="M88" s="41"/>
      <c r="N88" s="44"/>
      <c r="O88" s="67" t="e">
        <f t="shared" si="8"/>
        <v>#DIV/0!</v>
      </c>
      <c r="P88" s="44" t="e">
        <f t="shared" si="9"/>
        <v>#DIV/0!</v>
      </c>
      <c r="Q88" s="44" t="e">
        <f t="shared" si="10"/>
        <v>#DIV/0!</v>
      </c>
      <c r="R88" s="68" t="e">
        <f t="shared" si="11"/>
        <v>#DIV/0!</v>
      </c>
    </row>
    <row r="89" spans="1:21" ht="36">
      <c r="A89" s="113" t="s">
        <v>376</v>
      </c>
      <c r="B89" s="113" t="s">
        <v>377</v>
      </c>
      <c r="C89" s="128" t="s">
        <v>224</v>
      </c>
      <c r="D89" s="65">
        <v>1</v>
      </c>
      <c r="E89" s="44">
        <v>595961</v>
      </c>
      <c r="F89" s="67">
        <v>595961</v>
      </c>
      <c r="G89" s="67"/>
      <c r="H89" s="44"/>
      <c r="I89" s="66" t="e">
        <f t="shared" si="7"/>
        <v>#DIV/0!</v>
      </c>
      <c r="J89" s="44"/>
      <c r="K89" s="44"/>
      <c r="L89" s="66" t="e">
        <f t="shared" si="6"/>
        <v>#DIV/0!</v>
      </c>
      <c r="M89" s="41"/>
      <c r="N89" s="44"/>
      <c r="O89" s="67" t="e">
        <f t="shared" si="8"/>
        <v>#DIV/0!</v>
      </c>
      <c r="P89" s="44" t="e">
        <f t="shared" si="9"/>
        <v>#DIV/0!</v>
      </c>
      <c r="Q89" s="44" t="e">
        <f t="shared" si="10"/>
        <v>#DIV/0!</v>
      </c>
      <c r="R89" s="68" t="e">
        <f t="shared" si="11"/>
        <v>#DIV/0!</v>
      </c>
    </row>
    <row r="90" spans="1:21" ht="24">
      <c r="A90" s="113" t="s">
        <v>378</v>
      </c>
      <c r="B90" s="113" t="s">
        <v>379</v>
      </c>
      <c r="C90" s="128" t="s">
        <v>286</v>
      </c>
      <c r="D90" s="67">
        <v>6</v>
      </c>
      <c r="E90" s="44">
        <v>600000</v>
      </c>
      <c r="F90" s="67">
        <v>100000</v>
      </c>
      <c r="G90" s="67">
        <v>0</v>
      </c>
      <c r="H90" s="44">
        <v>0</v>
      </c>
      <c r="I90" s="66" t="e">
        <f t="shared" si="7"/>
        <v>#DIV/0!</v>
      </c>
      <c r="J90" s="44"/>
      <c r="K90" s="44"/>
      <c r="L90" s="66" t="e">
        <f t="shared" si="6"/>
        <v>#DIV/0!</v>
      </c>
      <c r="M90" s="41"/>
      <c r="N90" s="44"/>
      <c r="O90" s="67" t="e">
        <f t="shared" si="8"/>
        <v>#DIV/0!</v>
      </c>
      <c r="P90" s="44" t="e">
        <f t="shared" si="9"/>
        <v>#DIV/0!</v>
      </c>
      <c r="Q90" s="44" t="e">
        <f t="shared" si="10"/>
        <v>#DIV/0!</v>
      </c>
      <c r="R90" s="68" t="e">
        <f t="shared" si="11"/>
        <v>#DIV/0!</v>
      </c>
    </row>
    <row r="91" spans="1:21" ht="24">
      <c r="A91" s="113" t="s">
        <v>380</v>
      </c>
      <c r="B91" s="113" t="s">
        <v>381</v>
      </c>
      <c r="C91" s="113" t="s">
        <v>217</v>
      </c>
      <c r="D91" s="65">
        <v>1200</v>
      </c>
      <c r="E91" s="44">
        <v>115723660</v>
      </c>
      <c r="F91" s="67">
        <v>96436.383333333331</v>
      </c>
      <c r="G91" s="67">
        <v>1348</v>
      </c>
      <c r="H91" s="44">
        <v>129963317</v>
      </c>
      <c r="I91" s="66">
        <f t="shared" si="7"/>
        <v>96411.956231454009</v>
      </c>
      <c r="J91" s="44">
        <v>1348</v>
      </c>
      <c r="K91" s="44">
        <v>129963317</v>
      </c>
      <c r="L91" s="66">
        <f t="shared" si="6"/>
        <v>96411.956231454009</v>
      </c>
      <c r="M91" s="41"/>
      <c r="N91" s="44">
        <v>48069600</v>
      </c>
      <c r="O91" s="67" t="e">
        <f t="shared" si="8"/>
        <v>#DIV/0!</v>
      </c>
      <c r="P91" s="44" t="e">
        <f t="shared" si="9"/>
        <v>#DIV/0!</v>
      </c>
      <c r="Q91" s="44" t="e">
        <f t="shared" si="10"/>
        <v>#DIV/0!</v>
      </c>
      <c r="R91" s="68" t="e">
        <f t="shared" si="11"/>
        <v>#DIV/0!</v>
      </c>
    </row>
    <row r="92" spans="1:21" ht="24">
      <c r="A92" s="113" t="s">
        <v>382</v>
      </c>
      <c r="B92" s="113" t="s">
        <v>383</v>
      </c>
      <c r="C92" s="128" t="s">
        <v>300</v>
      </c>
      <c r="D92" s="65">
        <v>1</v>
      </c>
      <c r="E92" s="44">
        <v>798071</v>
      </c>
      <c r="F92" s="67">
        <v>798071</v>
      </c>
      <c r="G92" s="67">
        <v>1</v>
      </c>
      <c r="H92" s="44">
        <v>1237010</v>
      </c>
      <c r="I92" s="66">
        <f t="shared" si="7"/>
        <v>1237010</v>
      </c>
      <c r="J92" s="44">
        <v>1</v>
      </c>
      <c r="K92" s="44">
        <v>1237010</v>
      </c>
      <c r="L92" s="66">
        <f t="shared" si="6"/>
        <v>1237010</v>
      </c>
      <c r="M92" s="41"/>
      <c r="N92" s="44"/>
      <c r="O92" s="67" t="e">
        <f t="shared" si="8"/>
        <v>#DIV/0!</v>
      </c>
      <c r="P92" s="44" t="e">
        <f t="shared" si="9"/>
        <v>#DIV/0!</v>
      </c>
      <c r="Q92" s="44" t="e">
        <f t="shared" si="10"/>
        <v>#DIV/0!</v>
      </c>
      <c r="R92" s="68" t="e">
        <f t="shared" si="11"/>
        <v>#DIV/0!</v>
      </c>
    </row>
    <row r="93" spans="1:21">
      <c r="A93" s="113" t="s">
        <v>353</v>
      </c>
      <c r="B93" s="113" t="s">
        <v>578</v>
      </c>
      <c r="C93" s="128" t="s">
        <v>355</v>
      </c>
      <c r="D93" s="65"/>
      <c r="E93" s="44"/>
      <c r="F93" s="67"/>
      <c r="G93" s="67">
        <v>1</v>
      </c>
      <c r="H93" s="44">
        <v>100000000</v>
      </c>
      <c r="I93" s="66">
        <f t="shared" si="7"/>
        <v>100000000</v>
      </c>
      <c r="J93" s="44"/>
      <c r="K93" s="44"/>
      <c r="L93" s="66"/>
      <c r="M93" s="41"/>
      <c r="N93" s="44"/>
      <c r="O93" s="67" t="e">
        <f t="shared" si="8"/>
        <v>#DIV/0!</v>
      </c>
      <c r="P93" s="44" t="e">
        <f t="shared" si="9"/>
        <v>#DIV/0!</v>
      </c>
      <c r="Q93" s="44" t="e">
        <f t="shared" si="10"/>
        <v>#DIV/0!</v>
      </c>
      <c r="R93" s="68" t="e">
        <f t="shared" si="11"/>
        <v>#DIV/0!</v>
      </c>
    </row>
    <row r="94" spans="1:21" ht="24">
      <c r="A94" s="113" t="s">
        <v>386</v>
      </c>
      <c r="B94" s="113" t="s">
        <v>387</v>
      </c>
      <c r="C94" s="128" t="s">
        <v>355</v>
      </c>
      <c r="D94" s="65">
        <v>1</v>
      </c>
      <c r="E94" s="44">
        <v>29633853</v>
      </c>
      <c r="F94" s="67">
        <v>29633853</v>
      </c>
      <c r="G94" s="67"/>
      <c r="H94" s="44"/>
      <c r="I94" s="66" t="e">
        <f t="shared" si="7"/>
        <v>#DIV/0!</v>
      </c>
      <c r="J94" s="44"/>
      <c r="K94" s="44"/>
      <c r="L94" s="66" t="e">
        <f t="shared" si="6"/>
        <v>#DIV/0!</v>
      </c>
      <c r="M94" s="41"/>
      <c r="N94" s="44"/>
      <c r="O94" s="67" t="e">
        <f t="shared" si="8"/>
        <v>#DIV/0!</v>
      </c>
      <c r="P94" s="44" t="e">
        <f t="shared" si="9"/>
        <v>#DIV/0!</v>
      </c>
      <c r="Q94" s="44" t="e">
        <f t="shared" si="10"/>
        <v>#DIV/0!</v>
      </c>
      <c r="R94" s="68" t="e">
        <f t="shared" si="11"/>
        <v>#DIV/0!</v>
      </c>
    </row>
    <row r="95" spans="1:21">
      <c r="A95" s="113" t="s">
        <v>388</v>
      </c>
      <c r="B95" s="113" t="s">
        <v>389</v>
      </c>
      <c r="C95" s="128" t="s">
        <v>355</v>
      </c>
      <c r="D95" s="65">
        <v>1</v>
      </c>
      <c r="E95" s="44">
        <v>8347270</v>
      </c>
      <c r="F95" s="67">
        <v>8347270</v>
      </c>
      <c r="G95" s="67"/>
      <c r="H95" s="44"/>
      <c r="I95" s="66" t="e">
        <f t="shared" si="7"/>
        <v>#DIV/0!</v>
      </c>
      <c r="J95" s="44"/>
      <c r="K95" s="44"/>
      <c r="L95" s="66" t="e">
        <f t="shared" ref="L95:L116" si="12">K95/J95</f>
        <v>#DIV/0!</v>
      </c>
      <c r="M95" s="41"/>
      <c r="N95" s="44"/>
      <c r="O95" s="67" t="e">
        <f t="shared" si="8"/>
        <v>#DIV/0!</v>
      </c>
      <c r="P95" s="44" t="e">
        <f t="shared" si="9"/>
        <v>#DIV/0!</v>
      </c>
      <c r="Q95" s="44" t="e">
        <f t="shared" si="10"/>
        <v>#DIV/0!</v>
      </c>
      <c r="R95" s="68" t="e">
        <f t="shared" si="11"/>
        <v>#DIV/0!</v>
      </c>
    </row>
    <row r="96" spans="1:21" ht="24">
      <c r="A96" s="113" t="s">
        <v>390</v>
      </c>
      <c r="B96" s="113" t="s">
        <v>391</v>
      </c>
      <c r="C96" s="128" t="s">
        <v>355</v>
      </c>
      <c r="D96" s="65">
        <v>0</v>
      </c>
      <c r="E96" s="44">
        <v>0</v>
      </c>
      <c r="F96" s="67" t="e">
        <v>#DIV/0!</v>
      </c>
      <c r="G96" s="67">
        <v>1</v>
      </c>
      <c r="H96" s="44">
        <v>13600000</v>
      </c>
      <c r="I96" s="66">
        <f t="shared" si="7"/>
        <v>13600000</v>
      </c>
      <c r="J96" s="44">
        <v>1</v>
      </c>
      <c r="K96" s="44">
        <v>13600000</v>
      </c>
      <c r="L96" s="66">
        <f t="shared" si="12"/>
        <v>13600000</v>
      </c>
      <c r="M96" s="41"/>
      <c r="N96" s="44"/>
      <c r="O96" s="67" t="e">
        <f t="shared" si="8"/>
        <v>#DIV/0!</v>
      </c>
      <c r="P96" s="44" t="e">
        <f t="shared" si="9"/>
        <v>#DIV/0!</v>
      </c>
      <c r="Q96" s="44" t="e">
        <f t="shared" si="10"/>
        <v>#DIV/0!</v>
      </c>
      <c r="R96" s="68" t="e">
        <f t="shared" si="11"/>
        <v>#DIV/0!</v>
      </c>
    </row>
    <row r="97" spans="1:18" ht="36">
      <c r="A97" s="113" t="s">
        <v>392</v>
      </c>
      <c r="B97" s="113" t="s">
        <v>393</v>
      </c>
      <c r="C97" s="128" t="s">
        <v>355</v>
      </c>
      <c r="D97" s="65">
        <v>1</v>
      </c>
      <c r="E97" s="44">
        <v>3600</v>
      </c>
      <c r="F97" s="67">
        <v>3600</v>
      </c>
      <c r="G97" s="67"/>
      <c r="H97" s="44"/>
      <c r="I97" s="66" t="e">
        <f t="shared" si="7"/>
        <v>#DIV/0!</v>
      </c>
      <c r="J97" s="44">
        <v>0</v>
      </c>
      <c r="K97" s="44"/>
      <c r="L97" s="66" t="e">
        <f t="shared" si="12"/>
        <v>#DIV/0!</v>
      </c>
      <c r="M97" s="41"/>
      <c r="N97" s="44"/>
      <c r="O97" s="67" t="e">
        <f t="shared" si="8"/>
        <v>#DIV/0!</v>
      </c>
      <c r="P97" s="44" t="e">
        <f>O97-F97</f>
        <v>#DIV/0!</v>
      </c>
      <c r="Q97" s="44" t="e">
        <f t="shared" si="10"/>
        <v>#DIV/0!</v>
      </c>
      <c r="R97" s="68" t="e">
        <f t="shared" si="11"/>
        <v>#DIV/0!</v>
      </c>
    </row>
    <row r="98" spans="1:18">
      <c r="A98" s="113" t="s">
        <v>394</v>
      </c>
      <c r="B98" s="113" t="s">
        <v>395</v>
      </c>
      <c r="C98" s="128" t="s">
        <v>355</v>
      </c>
      <c r="D98" s="65">
        <v>1</v>
      </c>
      <c r="E98" s="44">
        <v>5808910</v>
      </c>
      <c r="F98" s="67">
        <v>5808910</v>
      </c>
      <c r="G98" s="67">
        <v>1</v>
      </c>
      <c r="H98" s="44">
        <v>10660000</v>
      </c>
      <c r="I98" s="66">
        <f t="shared" si="7"/>
        <v>10660000</v>
      </c>
      <c r="J98" s="44">
        <v>1</v>
      </c>
      <c r="K98" s="44">
        <v>10660000</v>
      </c>
      <c r="L98" s="66">
        <f t="shared" si="12"/>
        <v>10660000</v>
      </c>
      <c r="M98" s="41"/>
      <c r="N98" s="44"/>
      <c r="O98" s="67" t="e">
        <f t="shared" si="8"/>
        <v>#DIV/0!</v>
      </c>
      <c r="P98" s="44" t="e">
        <f t="shared" si="9"/>
        <v>#DIV/0!</v>
      </c>
      <c r="Q98" s="44" t="e">
        <f t="shared" si="10"/>
        <v>#DIV/0!</v>
      </c>
      <c r="R98" s="68" t="e">
        <f t="shared" si="11"/>
        <v>#DIV/0!</v>
      </c>
    </row>
    <row r="99" spans="1:18" ht="24">
      <c r="A99" s="113" t="s">
        <v>518</v>
      </c>
      <c r="B99" s="113" t="s">
        <v>579</v>
      </c>
      <c r="C99" s="128" t="s">
        <v>188</v>
      </c>
      <c r="D99" s="65"/>
      <c r="E99" s="44"/>
      <c r="F99" s="67"/>
      <c r="G99" s="67">
        <v>0</v>
      </c>
      <c r="H99" s="44">
        <v>0</v>
      </c>
      <c r="I99" s="66" t="e">
        <f t="shared" si="7"/>
        <v>#DIV/0!</v>
      </c>
      <c r="J99" s="44">
        <v>110</v>
      </c>
      <c r="K99" s="44">
        <v>83142509</v>
      </c>
      <c r="L99" s="66">
        <f t="shared" si="12"/>
        <v>755840.99090909096</v>
      </c>
      <c r="M99" s="41"/>
      <c r="N99" s="44"/>
      <c r="O99" s="67" t="e">
        <f t="shared" si="8"/>
        <v>#DIV/0!</v>
      </c>
      <c r="P99" s="44" t="e">
        <f t="shared" si="9"/>
        <v>#DIV/0!</v>
      </c>
      <c r="Q99" s="44" t="e">
        <f t="shared" si="10"/>
        <v>#DIV/0!</v>
      </c>
      <c r="R99" s="68" t="e">
        <f t="shared" si="11"/>
        <v>#DIV/0!</v>
      </c>
    </row>
    <row r="100" spans="1:18">
      <c r="A100" s="113" t="s">
        <v>523</v>
      </c>
      <c r="B100" s="113" t="s">
        <v>580</v>
      </c>
      <c r="C100" s="69" t="s">
        <v>217</v>
      </c>
      <c r="D100" s="65"/>
      <c r="E100" s="44"/>
      <c r="F100" s="67"/>
      <c r="G100" s="67">
        <v>950</v>
      </c>
      <c r="H100" s="44">
        <v>60000000</v>
      </c>
      <c r="I100" s="66">
        <f t="shared" si="7"/>
        <v>63157.894736842107</v>
      </c>
      <c r="J100" s="44">
        <v>950</v>
      </c>
      <c r="K100" s="44">
        <v>60000000</v>
      </c>
      <c r="L100" s="66">
        <f t="shared" si="12"/>
        <v>63157.894736842107</v>
      </c>
      <c r="M100" s="41"/>
      <c r="N100" s="44"/>
      <c r="O100" s="67" t="e">
        <f t="shared" si="8"/>
        <v>#DIV/0!</v>
      </c>
      <c r="P100" s="44" t="e">
        <f t="shared" si="9"/>
        <v>#DIV/0!</v>
      </c>
      <c r="Q100" s="44" t="e">
        <f t="shared" si="10"/>
        <v>#DIV/0!</v>
      </c>
      <c r="R100" s="68" t="e">
        <f t="shared" si="11"/>
        <v>#DIV/0!</v>
      </c>
    </row>
    <row r="101" spans="1:18" ht="24">
      <c r="A101" s="113" t="s">
        <v>524</v>
      </c>
      <c r="B101" s="113" t="s">
        <v>581</v>
      </c>
      <c r="C101" s="69" t="s">
        <v>300</v>
      </c>
      <c r="D101" s="65"/>
      <c r="E101" s="44"/>
      <c r="F101" s="67"/>
      <c r="G101" s="67">
        <v>1</v>
      </c>
      <c r="H101" s="44">
        <v>1000000</v>
      </c>
      <c r="I101" s="66">
        <f t="shared" si="7"/>
        <v>1000000</v>
      </c>
      <c r="J101" s="44">
        <v>1</v>
      </c>
      <c r="K101" s="44">
        <v>1000000</v>
      </c>
      <c r="L101" s="66">
        <f t="shared" si="12"/>
        <v>1000000</v>
      </c>
      <c r="M101" s="41"/>
      <c r="N101" s="44"/>
      <c r="O101" s="67" t="e">
        <f t="shared" si="8"/>
        <v>#DIV/0!</v>
      </c>
      <c r="P101" s="44" t="e">
        <f t="shared" si="9"/>
        <v>#DIV/0!</v>
      </c>
      <c r="Q101" s="44" t="e">
        <f t="shared" si="10"/>
        <v>#DIV/0!</v>
      </c>
      <c r="R101" s="68" t="e">
        <f t="shared" si="11"/>
        <v>#DIV/0!</v>
      </c>
    </row>
    <row r="102" spans="1:18">
      <c r="A102" s="113" t="s">
        <v>525</v>
      </c>
      <c r="B102" s="113" t="s">
        <v>582</v>
      </c>
      <c r="C102" s="69" t="s">
        <v>217</v>
      </c>
      <c r="D102" s="65"/>
      <c r="E102" s="44"/>
      <c r="F102" s="67"/>
      <c r="G102" s="67">
        <v>1150</v>
      </c>
      <c r="H102" s="44">
        <v>81565721</v>
      </c>
      <c r="I102" s="66">
        <f t="shared" si="7"/>
        <v>70926.713913043481</v>
      </c>
      <c r="J102" s="44">
        <v>1150</v>
      </c>
      <c r="K102" s="44">
        <v>81565721</v>
      </c>
      <c r="L102" s="66">
        <f t="shared" si="12"/>
        <v>70926.713913043481</v>
      </c>
      <c r="M102" s="41"/>
      <c r="N102" s="44"/>
      <c r="O102" s="67" t="e">
        <f t="shared" si="8"/>
        <v>#DIV/0!</v>
      </c>
      <c r="P102" s="44" t="e">
        <f t="shared" si="9"/>
        <v>#DIV/0!</v>
      </c>
      <c r="Q102" s="44" t="e">
        <f t="shared" si="10"/>
        <v>#DIV/0!</v>
      </c>
      <c r="R102" s="68" t="e">
        <f t="shared" si="11"/>
        <v>#DIV/0!</v>
      </c>
    </row>
    <row r="103" spans="1:18" ht="24">
      <c r="A103" s="113" t="s">
        <v>526</v>
      </c>
      <c r="B103" s="113" t="s">
        <v>583</v>
      </c>
      <c r="C103" s="69" t="s">
        <v>300</v>
      </c>
      <c r="D103" s="65"/>
      <c r="E103" s="44"/>
      <c r="F103" s="67"/>
      <c r="G103" s="67">
        <v>1</v>
      </c>
      <c r="H103" s="44">
        <v>1000000</v>
      </c>
      <c r="I103" s="66">
        <f t="shared" si="7"/>
        <v>1000000</v>
      </c>
      <c r="J103" s="44">
        <v>1</v>
      </c>
      <c r="K103" s="44">
        <v>1000000</v>
      </c>
      <c r="L103" s="66">
        <f t="shared" si="12"/>
        <v>1000000</v>
      </c>
      <c r="M103" s="41"/>
      <c r="N103" s="44"/>
      <c r="O103" s="67" t="e">
        <f t="shared" si="8"/>
        <v>#DIV/0!</v>
      </c>
      <c r="P103" s="44" t="e">
        <f t="shared" si="9"/>
        <v>#DIV/0!</v>
      </c>
      <c r="Q103" s="44" t="e">
        <f t="shared" si="10"/>
        <v>#DIV/0!</v>
      </c>
      <c r="R103" s="68" t="e">
        <f t="shared" si="11"/>
        <v>#DIV/0!</v>
      </c>
    </row>
    <row r="104" spans="1:18" ht="24">
      <c r="A104" s="113" t="s">
        <v>512</v>
      </c>
      <c r="B104" s="113" t="s">
        <v>584</v>
      </c>
      <c r="C104" s="65" t="s">
        <v>217</v>
      </c>
      <c r="D104" s="65"/>
      <c r="E104" s="44"/>
      <c r="F104" s="67"/>
      <c r="G104" s="67">
        <v>50</v>
      </c>
      <c r="H104" s="44">
        <v>1415962</v>
      </c>
      <c r="I104" s="66">
        <f t="shared" si="7"/>
        <v>28319.24</v>
      </c>
      <c r="J104" s="44">
        <v>50</v>
      </c>
      <c r="K104" s="44">
        <v>1415962</v>
      </c>
      <c r="L104" s="66">
        <f t="shared" si="12"/>
        <v>28319.24</v>
      </c>
      <c r="M104" s="41"/>
      <c r="N104" s="44"/>
      <c r="O104" s="67" t="e">
        <f t="shared" si="8"/>
        <v>#DIV/0!</v>
      </c>
      <c r="P104" s="44" t="e">
        <f t="shared" si="9"/>
        <v>#DIV/0!</v>
      </c>
      <c r="Q104" s="44" t="e">
        <f t="shared" si="10"/>
        <v>#DIV/0!</v>
      </c>
      <c r="R104" s="68" t="e">
        <f t="shared" si="11"/>
        <v>#DIV/0!</v>
      </c>
    </row>
    <row r="105" spans="1:18" ht="36">
      <c r="A105" s="113" t="s">
        <v>513</v>
      </c>
      <c r="B105" s="113" t="s">
        <v>585</v>
      </c>
      <c r="C105" s="65" t="s">
        <v>217</v>
      </c>
      <c r="D105" s="65"/>
      <c r="E105" s="44"/>
      <c r="F105" s="67"/>
      <c r="G105" s="67">
        <v>150</v>
      </c>
      <c r="H105" s="44">
        <v>4200841</v>
      </c>
      <c r="I105" s="66">
        <f t="shared" si="7"/>
        <v>28005.606666666667</v>
      </c>
      <c r="J105" s="44">
        <v>150</v>
      </c>
      <c r="K105" s="44">
        <v>4200841</v>
      </c>
      <c r="L105" s="66">
        <f t="shared" si="12"/>
        <v>28005.606666666667</v>
      </c>
      <c r="M105" s="41"/>
      <c r="N105" s="44"/>
      <c r="O105" s="67" t="e">
        <f t="shared" si="8"/>
        <v>#DIV/0!</v>
      </c>
      <c r="P105" s="44" t="e">
        <f t="shared" si="9"/>
        <v>#DIV/0!</v>
      </c>
      <c r="Q105" s="44" t="e">
        <f t="shared" si="10"/>
        <v>#DIV/0!</v>
      </c>
      <c r="R105" s="68" t="e">
        <f t="shared" si="11"/>
        <v>#DIV/0!</v>
      </c>
    </row>
    <row r="106" spans="1:18" ht="24">
      <c r="A106" s="113" t="s">
        <v>514</v>
      </c>
      <c r="B106" s="113" t="s">
        <v>586</v>
      </c>
      <c r="C106" s="65" t="s">
        <v>188</v>
      </c>
      <c r="D106" s="65"/>
      <c r="E106" s="44"/>
      <c r="F106" s="67"/>
      <c r="G106" s="67">
        <v>10</v>
      </c>
      <c r="H106" s="44">
        <v>796076</v>
      </c>
      <c r="I106" s="66">
        <f t="shared" si="7"/>
        <v>79607.600000000006</v>
      </c>
      <c r="J106" s="44">
        <v>10</v>
      </c>
      <c r="K106" s="44">
        <v>796076</v>
      </c>
      <c r="L106" s="66">
        <f t="shared" si="12"/>
        <v>79607.600000000006</v>
      </c>
      <c r="M106" s="41"/>
      <c r="N106" s="44"/>
      <c r="O106" s="67" t="e">
        <f t="shared" si="8"/>
        <v>#DIV/0!</v>
      </c>
      <c r="P106" s="44" t="e">
        <f t="shared" si="9"/>
        <v>#DIV/0!</v>
      </c>
      <c r="Q106" s="44" t="e">
        <f t="shared" si="10"/>
        <v>#DIV/0!</v>
      </c>
      <c r="R106" s="68" t="e">
        <f t="shared" si="11"/>
        <v>#DIV/0!</v>
      </c>
    </row>
    <row r="107" spans="1:18" ht="24">
      <c r="A107" s="113" t="s">
        <v>531</v>
      </c>
      <c r="B107" s="113" t="s">
        <v>587</v>
      </c>
      <c r="C107" s="65" t="s">
        <v>217</v>
      </c>
      <c r="D107" s="65"/>
      <c r="E107" s="44"/>
      <c r="F107" s="67"/>
      <c r="G107" s="67">
        <v>1</v>
      </c>
      <c r="H107" s="44">
        <v>640081</v>
      </c>
      <c r="I107" s="66">
        <f t="shared" si="7"/>
        <v>640081</v>
      </c>
      <c r="J107" s="44">
        <v>1</v>
      </c>
      <c r="K107" s="44">
        <v>640081</v>
      </c>
      <c r="L107" s="66">
        <f t="shared" si="12"/>
        <v>640081</v>
      </c>
      <c r="M107" s="41"/>
      <c r="N107" s="44"/>
      <c r="O107" s="67" t="e">
        <f t="shared" si="8"/>
        <v>#DIV/0!</v>
      </c>
      <c r="P107" s="44" t="e">
        <f t="shared" si="9"/>
        <v>#DIV/0!</v>
      </c>
      <c r="Q107" s="44" t="e">
        <f t="shared" si="10"/>
        <v>#DIV/0!</v>
      </c>
      <c r="R107" s="68" t="e">
        <f t="shared" si="11"/>
        <v>#DIV/0!</v>
      </c>
    </row>
    <row r="108" spans="1:18">
      <c r="A108" s="113" t="s">
        <v>520</v>
      </c>
      <c r="B108" s="113" t="s">
        <v>588</v>
      </c>
      <c r="C108" s="65" t="s">
        <v>300</v>
      </c>
      <c r="D108" s="65"/>
      <c r="E108" s="44"/>
      <c r="F108" s="67"/>
      <c r="G108" s="67">
        <v>1</v>
      </c>
      <c r="H108" s="44">
        <v>13324300</v>
      </c>
      <c r="I108" s="66">
        <f t="shared" si="7"/>
        <v>13324300</v>
      </c>
      <c r="J108" s="44">
        <v>1</v>
      </c>
      <c r="K108" s="44">
        <v>13324300</v>
      </c>
      <c r="L108" s="66">
        <f t="shared" si="12"/>
        <v>13324300</v>
      </c>
      <c r="M108" s="41"/>
      <c r="N108" s="44"/>
      <c r="O108" s="67" t="e">
        <f t="shared" si="8"/>
        <v>#DIV/0!</v>
      </c>
      <c r="P108" s="44" t="e">
        <f t="shared" si="9"/>
        <v>#DIV/0!</v>
      </c>
      <c r="Q108" s="44" t="e">
        <f t="shared" si="10"/>
        <v>#DIV/0!</v>
      </c>
      <c r="R108" s="68" t="e">
        <f t="shared" si="11"/>
        <v>#DIV/0!</v>
      </c>
    </row>
    <row r="109" spans="1:18" ht="24">
      <c r="A109" s="113" t="s">
        <v>515</v>
      </c>
      <c r="B109" s="113" t="s">
        <v>589</v>
      </c>
      <c r="C109" s="65" t="s">
        <v>188</v>
      </c>
      <c r="D109" s="65"/>
      <c r="E109" s="44"/>
      <c r="F109" s="67"/>
      <c r="G109" s="67">
        <v>55</v>
      </c>
      <c r="H109" s="44">
        <v>12000000</v>
      </c>
      <c r="I109" s="66">
        <f t="shared" si="7"/>
        <v>218181.81818181818</v>
      </c>
      <c r="J109" s="44">
        <v>55</v>
      </c>
      <c r="K109" s="44">
        <v>12000000</v>
      </c>
      <c r="L109" s="66">
        <f t="shared" si="12"/>
        <v>218181.81818181818</v>
      </c>
      <c r="M109" s="41"/>
      <c r="N109" s="44"/>
      <c r="O109" s="67" t="e">
        <f t="shared" si="8"/>
        <v>#DIV/0!</v>
      </c>
      <c r="P109" s="44" t="e">
        <f t="shared" si="9"/>
        <v>#DIV/0!</v>
      </c>
      <c r="Q109" s="44" t="e">
        <f t="shared" si="10"/>
        <v>#DIV/0!</v>
      </c>
      <c r="R109" s="68" t="e">
        <f t="shared" si="11"/>
        <v>#DIV/0!</v>
      </c>
    </row>
    <row r="110" spans="1:18" ht="48">
      <c r="A110" s="113" t="s">
        <v>516</v>
      </c>
      <c r="B110" s="113" t="s">
        <v>590</v>
      </c>
      <c r="C110" s="65" t="s">
        <v>188</v>
      </c>
      <c r="D110" s="65"/>
      <c r="E110" s="44"/>
      <c r="F110" s="67"/>
      <c r="G110" s="67">
        <v>1</v>
      </c>
      <c r="H110" s="44">
        <v>300000000</v>
      </c>
      <c r="I110" s="66">
        <f t="shared" si="7"/>
        <v>300000000</v>
      </c>
      <c r="J110" s="44">
        <v>1</v>
      </c>
      <c r="K110" s="44">
        <v>300000000</v>
      </c>
      <c r="L110" s="66">
        <f t="shared" si="12"/>
        <v>300000000</v>
      </c>
      <c r="M110" s="41"/>
      <c r="N110" s="44"/>
      <c r="O110" s="67" t="e">
        <f t="shared" si="8"/>
        <v>#DIV/0!</v>
      </c>
      <c r="P110" s="44" t="e">
        <f t="shared" si="9"/>
        <v>#DIV/0!</v>
      </c>
      <c r="Q110" s="44" t="e">
        <f t="shared" si="10"/>
        <v>#DIV/0!</v>
      </c>
      <c r="R110" s="68" t="e">
        <f t="shared" si="11"/>
        <v>#DIV/0!</v>
      </c>
    </row>
    <row r="111" spans="1:18" ht="36">
      <c r="A111" s="113" t="s">
        <v>517</v>
      </c>
      <c r="B111" s="113" t="s">
        <v>591</v>
      </c>
      <c r="C111" s="65" t="s">
        <v>188</v>
      </c>
      <c r="D111" s="65"/>
      <c r="E111" s="44"/>
      <c r="F111" s="67"/>
      <c r="G111" s="67">
        <v>225</v>
      </c>
      <c r="H111" s="44">
        <v>50000000</v>
      </c>
      <c r="I111" s="66">
        <f t="shared" si="7"/>
        <v>222222.22222222222</v>
      </c>
      <c r="J111" s="44">
        <v>225</v>
      </c>
      <c r="K111" s="44">
        <v>50000000</v>
      </c>
      <c r="L111" s="66">
        <f t="shared" si="12"/>
        <v>222222.22222222222</v>
      </c>
      <c r="M111" s="41"/>
      <c r="N111" s="44"/>
      <c r="O111" s="67" t="e">
        <f t="shared" si="8"/>
        <v>#DIV/0!</v>
      </c>
      <c r="P111" s="44" t="e">
        <f t="shared" si="9"/>
        <v>#DIV/0!</v>
      </c>
      <c r="Q111" s="44" t="e">
        <f t="shared" si="10"/>
        <v>#DIV/0!</v>
      </c>
      <c r="R111" s="68" t="e">
        <f t="shared" si="11"/>
        <v>#DIV/0!</v>
      </c>
    </row>
    <row r="112" spans="1:18" ht="24">
      <c r="A112" s="113" t="s">
        <v>519</v>
      </c>
      <c r="B112" s="113" t="s">
        <v>592</v>
      </c>
      <c r="C112" s="65" t="s">
        <v>355</v>
      </c>
      <c r="D112" s="65"/>
      <c r="E112" s="44"/>
      <c r="F112" s="67"/>
      <c r="G112" s="67">
        <v>0</v>
      </c>
      <c r="H112" s="44">
        <v>0</v>
      </c>
      <c r="I112" s="66" t="e">
        <f t="shared" si="7"/>
        <v>#DIV/0!</v>
      </c>
      <c r="J112" s="44">
        <v>1</v>
      </c>
      <c r="K112" s="44">
        <v>100000000</v>
      </c>
      <c r="L112" s="66">
        <f t="shared" si="12"/>
        <v>100000000</v>
      </c>
      <c r="M112" s="41"/>
      <c r="N112" s="44"/>
      <c r="O112" s="67" t="e">
        <f t="shared" si="8"/>
        <v>#DIV/0!</v>
      </c>
      <c r="P112" s="44" t="e">
        <f t="shared" si="9"/>
        <v>#DIV/0!</v>
      </c>
      <c r="Q112" s="44" t="e">
        <f t="shared" si="10"/>
        <v>#DIV/0!</v>
      </c>
      <c r="R112" s="68" t="e">
        <f t="shared" si="11"/>
        <v>#DIV/0!</v>
      </c>
    </row>
    <row r="113" spans="1:18">
      <c r="A113" s="113" t="s">
        <v>521</v>
      </c>
      <c r="B113" s="113" t="s">
        <v>593</v>
      </c>
      <c r="C113" s="65" t="s">
        <v>217</v>
      </c>
      <c r="D113" s="65"/>
      <c r="E113" s="44"/>
      <c r="F113" s="67"/>
      <c r="G113" s="67">
        <v>75</v>
      </c>
      <c r="H113" s="44">
        <v>2400000</v>
      </c>
      <c r="I113" s="66">
        <f t="shared" si="7"/>
        <v>32000</v>
      </c>
      <c r="J113" s="44">
        <v>75</v>
      </c>
      <c r="K113" s="44">
        <v>2400000</v>
      </c>
      <c r="L113" s="66">
        <f t="shared" si="12"/>
        <v>32000</v>
      </c>
      <c r="M113" s="41"/>
      <c r="N113" s="44"/>
      <c r="O113" s="67" t="e">
        <f t="shared" si="8"/>
        <v>#DIV/0!</v>
      </c>
      <c r="P113" s="44" t="e">
        <f t="shared" si="9"/>
        <v>#DIV/0!</v>
      </c>
      <c r="Q113" s="44" t="e">
        <f t="shared" si="10"/>
        <v>#DIV/0!</v>
      </c>
      <c r="R113" s="68" t="e">
        <f t="shared" si="11"/>
        <v>#DIV/0!</v>
      </c>
    </row>
    <row r="114" spans="1:18" ht="24">
      <c r="A114" s="113" t="s">
        <v>522</v>
      </c>
      <c r="B114" s="113" t="s">
        <v>594</v>
      </c>
      <c r="C114" s="65" t="s">
        <v>300</v>
      </c>
      <c r="D114" s="65"/>
      <c r="E114" s="44"/>
      <c r="F114" s="67"/>
      <c r="G114" s="67">
        <v>2</v>
      </c>
      <c r="H114" s="44">
        <v>200000</v>
      </c>
      <c r="I114" s="66">
        <f t="shared" si="7"/>
        <v>100000</v>
      </c>
      <c r="J114" s="44">
        <v>2</v>
      </c>
      <c r="K114" s="44">
        <v>200000</v>
      </c>
      <c r="L114" s="66">
        <f t="shared" si="12"/>
        <v>100000</v>
      </c>
      <c r="M114" s="41"/>
      <c r="N114" s="44"/>
      <c r="O114" s="67" t="e">
        <f t="shared" si="8"/>
        <v>#DIV/0!</v>
      </c>
      <c r="P114" s="44" t="e">
        <f t="shared" si="9"/>
        <v>#DIV/0!</v>
      </c>
      <c r="Q114" s="44" t="e">
        <f t="shared" si="10"/>
        <v>#DIV/0!</v>
      </c>
      <c r="R114" s="68" t="e">
        <f t="shared" si="11"/>
        <v>#DIV/0!</v>
      </c>
    </row>
    <row r="115" spans="1:18" ht="24">
      <c r="A115" s="113" t="s">
        <v>527</v>
      </c>
      <c r="B115" s="113" t="s">
        <v>595</v>
      </c>
      <c r="C115" s="65" t="s">
        <v>188</v>
      </c>
      <c r="D115" s="65"/>
      <c r="E115" s="44"/>
      <c r="F115" s="67"/>
      <c r="G115" s="67">
        <v>150</v>
      </c>
      <c r="H115" s="44">
        <v>12000000</v>
      </c>
      <c r="I115" s="66">
        <f t="shared" si="7"/>
        <v>80000</v>
      </c>
      <c r="J115" s="44">
        <v>150</v>
      </c>
      <c r="K115" s="44">
        <v>12000000</v>
      </c>
      <c r="L115" s="66">
        <f t="shared" si="12"/>
        <v>80000</v>
      </c>
      <c r="M115" s="41"/>
      <c r="N115" s="44"/>
      <c r="O115" s="67" t="e">
        <f t="shared" si="8"/>
        <v>#DIV/0!</v>
      </c>
      <c r="P115" s="44" t="e">
        <f t="shared" si="9"/>
        <v>#DIV/0!</v>
      </c>
      <c r="Q115" s="44" t="e">
        <f t="shared" si="10"/>
        <v>#DIV/0!</v>
      </c>
      <c r="R115" s="68" t="e">
        <f t="shared" si="11"/>
        <v>#DIV/0!</v>
      </c>
    </row>
    <row r="116" spans="1:18" ht="24">
      <c r="A116" s="113" t="s">
        <v>596</v>
      </c>
      <c r="B116" s="113" t="s">
        <v>597</v>
      </c>
      <c r="C116" s="65" t="s">
        <v>217</v>
      </c>
      <c r="D116" s="65"/>
      <c r="E116" s="44"/>
      <c r="F116" s="67"/>
      <c r="G116" s="67">
        <v>320</v>
      </c>
      <c r="H116" s="44">
        <v>36600000</v>
      </c>
      <c r="I116" s="66">
        <f t="shared" si="7"/>
        <v>114375</v>
      </c>
      <c r="J116" s="44"/>
      <c r="K116" s="44"/>
      <c r="L116" s="66" t="e">
        <f t="shared" si="12"/>
        <v>#DIV/0!</v>
      </c>
      <c r="M116" s="41"/>
      <c r="N116" s="44">
        <v>0</v>
      </c>
      <c r="O116" s="67" t="e">
        <f t="shared" si="8"/>
        <v>#DIV/0!</v>
      </c>
      <c r="P116" s="44" t="e">
        <f t="shared" si="9"/>
        <v>#DIV/0!</v>
      </c>
      <c r="Q116" s="44" t="e">
        <f t="shared" si="10"/>
        <v>#DIV/0!</v>
      </c>
      <c r="R116" s="68" t="e">
        <f t="shared" si="11"/>
        <v>#DIV/0!</v>
      </c>
    </row>
    <row r="117" spans="1:18" ht="24">
      <c r="A117" s="113" t="s">
        <v>598</v>
      </c>
      <c r="B117" s="113" t="s">
        <v>599</v>
      </c>
      <c r="C117" s="160" t="s">
        <v>300</v>
      </c>
      <c r="D117" s="160"/>
      <c r="E117" s="157"/>
      <c r="F117" s="156"/>
      <c r="G117" s="156">
        <v>2</v>
      </c>
      <c r="H117" s="157">
        <v>500000</v>
      </c>
      <c r="I117" s="66">
        <f t="shared" si="7"/>
        <v>250000</v>
      </c>
      <c r="J117" s="157"/>
      <c r="K117" s="162"/>
      <c r="L117" s="159"/>
      <c r="M117" s="161"/>
      <c r="N117" s="157"/>
      <c r="O117" s="156"/>
      <c r="P117" s="157"/>
      <c r="Q117" s="157"/>
      <c r="R117" s="158"/>
    </row>
    <row r="118" spans="1:18">
      <c r="A118" s="113" t="s">
        <v>353</v>
      </c>
      <c r="B118" s="113" t="s">
        <v>354</v>
      </c>
      <c r="C118" s="160"/>
      <c r="D118" s="160"/>
      <c r="E118" s="157"/>
      <c r="F118" s="156"/>
      <c r="G118" s="156">
        <v>1</v>
      </c>
      <c r="H118" s="157">
        <v>58448777</v>
      </c>
      <c r="I118" s="66">
        <f t="shared" si="7"/>
        <v>58448777</v>
      </c>
      <c r="J118" s="157"/>
      <c r="K118" s="162"/>
      <c r="L118" s="159"/>
      <c r="M118" s="161"/>
      <c r="N118" s="157"/>
      <c r="O118" s="156"/>
      <c r="P118" s="157"/>
      <c r="Q118" s="157"/>
      <c r="R118" s="158"/>
    </row>
    <row r="119" spans="1:18">
      <c r="A119" s="113" t="s">
        <v>600</v>
      </c>
      <c r="B119" s="113" t="s">
        <v>601</v>
      </c>
      <c r="C119" s="65" t="s">
        <v>217</v>
      </c>
      <c r="D119" s="160"/>
      <c r="E119" s="157"/>
      <c r="F119" s="156"/>
      <c r="G119" s="156">
        <v>750</v>
      </c>
      <c r="H119" s="157">
        <v>44000000</v>
      </c>
      <c r="I119" s="66">
        <f t="shared" si="7"/>
        <v>58666.666666666664</v>
      </c>
      <c r="J119" s="157"/>
      <c r="K119" s="162"/>
      <c r="L119" s="159"/>
      <c r="M119" s="161"/>
      <c r="N119" s="157"/>
      <c r="O119" s="156"/>
      <c r="P119" s="157"/>
      <c r="Q119" s="157"/>
      <c r="R119" s="158"/>
    </row>
    <row r="120" spans="1:18" ht="24">
      <c r="A120" s="113" t="s">
        <v>602</v>
      </c>
      <c r="B120" s="113" t="s">
        <v>603</v>
      </c>
      <c r="C120" s="160" t="s">
        <v>300</v>
      </c>
      <c r="D120" s="160"/>
      <c r="E120" s="157"/>
      <c r="F120" s="156"/>
      <c r="G120" s="156">
        <v>1</v>
      </c>
      <c r="H120" s="157">
        <v>640000</v>
      </c>
      <c r="I120" s="66">
        <f t="shared" si="7"/>
        <v>640000</v>
      </c>
      <c r="J120" s="157"/>
      <c r="K120" s="162"/>
      <c r="L120" s="159"/>
      <c r="M120" s="161"/>
      <c r="N120" s="157"/>
      <c r="O120" s="156"/>
      <c r="P120" s="157"/>
      <c r="Q120" s="157"/>
      <c r="R120" s="158"/>
    </row>
    <row r="121" spans="1:18">
      <c r="A121" s="164"/>
      <c r="B121" s="165" t="s">
        <v>604</v>
      </c>
      <c r="C121" s="160"/>
      <c r="D121" s="160"/>
      <c r="E121" s="157"/>
      <c r="F121" s="156"/>
      <c r="G121" s="156"/>
      <c r="H121" s="157"/>
      <c r="I121" s="66"/>
      <c r="J121" s="157"/>
      <c r="K121" s="162">
        <v>200000000</v>
      </c>
      <c r="L121" s="159"/>
      <c r="M121" s="161"/>
      <c r="N121" s="157"/>
      <c r="O121" s="156"/>
      <c r="P121" s="157"/>
      <c r="Q121" s="157"/>
      <c r="R121" s="158"/>
    </row>
    <row r="122" spans="1:18" s="174" customFormat="1">
      <c r="A122" s="166" t="s">
        <v>192</v>
      </c>
      <c r="B122" s="167" t="s">
        <v>91</v>
      </c>
      <c r="C122" s="168"/>
      <c r="D122" s="169"/>
      <c r="E122" s="170">
        <f>SUM(E11:E121)</f>
        <v>42251545318.230011</v>
      </c>
      <c r="F122" s="171"/>
      <c r="G122" s="171"/>
      <c r="H122" s="170">
        <f>SUM(H11:H121)</f>
        <v>43289799000</v>
      </c>
      <c r="I122" s="172"/>
      <c r="J122" s="172"/>
      <c r="K122" s="170">
        <f>SUM(K11:K121)</f>
        <v>43491031000</v>
      </c>
      <c r="L122" s="172"/>
      <c r="M122" s="169"/>
      <c r="N122" s="170">
        <f>SUM(N11:N121)</f>
        <v>12064681940.379997</v>
      </c>
      <c r="O122" s="171"/>
      <c r="P122" s="172"/>
      <c r="Q122" s="172"/>
      <c r="R122" s="173"/>
    </row>
    <row r="123" spans="1:18">
      <c r="A123" s="457" t="s">
        <v>193</v>
      </c>
      <c r="B123" s="457"/>
      <c r="C123" s="175"/>
      <c r="D123" s="176"/>
      <c r="E123" s="177"/>
      <c r="F123" s="178"/>
      <c r="G123" s="179"/>
      <c r="H123" s="177"/>
      <c r="I123" s="180"/>
      <c r="J123" s="181"/>
      <c r="K123" s="182"/>
      <c r="L123" s="180"/>
      <c r="M123" s="176"/>
      <c r="N123" s="177"/>
      <c r="O123" s="178"/>
      <c r="P123" s="181"/>
      <c r="Q123" s="177"/>
      <c r="R123" s="183"/>
    </row>
    <row r="124" spans="1:18" ht="25.5">
      <c r="A124" s="184" t="s">
        <v>236</v>
      </c>
      <c r="B124" s="155" t="s">
        <v>237</v>
      </c>
      <c r="C124" s="185" t="s">
        <v>238</v>
      </c>
      <c r="D124" s="186"/>
      <c r="E124" s="187">
        <v>204536543.55999997</v>
      </c>
      <c r="F124" s="188">
        <v>0</v>
      </c>
      <c r="G124" s="188"/>
      <c r="H124" s="187"/>
      <c r="I124" s="189"/>
      <c r="J124" s="189"/>
      <c r="K124" s="187"/>
      <c r="L124" s="189"/>
      <c r="M124" s="186"/>
      <c r="N124" s="190">
        <v>60367951.200000003</v>
      </c>
      <c r="O124" s="156" t="e">
        <f t="shared" ref="O124:O143" si="13">N124/M124</f>
        <v>#DIV/0!</v>
      </c>
      <c r="P124" s="157" t="e">
        <f t="shared" ref="P124:P143" si="14">O124-F124</f>
        <v>#DIV/0!</v>
      </c>
      <c r="Q124" s="157" t="e">
        <f t="shared" ref="Q124:Q143" si="15">O124-I124</f>
        <v>#DIV/0!</v>
      </c>
      <c r="R124" s="158" t="e">
        <f t="shared" ref="R124:R143" si="16">O124-L124</f>
        <v>#DIV/0!</v>
      </c>
    </row>
    <row r="125" spans="1:18">
      <c r="A125" s="184" t="s">
        <v>257</v>
      </c>
      <c r="B125" s="155" t="s">
        <v>258</v>
      </c>
      <c r="C125" s="185" t="s">
        <v>259</v>
      </c>
      <c r="D125" s="186"/>
      <c r="E125" s="187">
        <v>1606200</v>
      </c>
      <c r="F125" s="188">
        <v>0</v>
      </c>
      <c r="G125" s="188"/>
      <c r="H125" s="187"/>
      <c r="I125" s="189"/>
      <c r="J125" s="189"/>
      <c r="K125" s="187"/>
      <c r="L125" s="189"/>
      <c r="M125" s="186"/>
      <c r="N125" s="190"/>
      <c r="O125" s="156" t="e">
        <f t="shared" si="13"/>
        <v>#DIV/0!</v>
      </c>
      <c r="P125" s="157" t="e">
        <f t="shared" si="14"/>
        <v>#DIV/0!</v>
      </c>
      <c r="Q125" s="157" t="e">
        <f t="shared" si="15"/>
        <v>#DIV/0!</v>
      </c>
      <c r="R125" s="158" t="e">
        <f t="shared" si="16"/>
        <v>#DIV/0!</v>
      </c>
    </row>
    <row r="126" spans="1:18">
      <c r="A126" s="184" t="s">
        <v>396</v>
      </c>
      <c r="B126" s="155" t="s">
        <v>397</v>
      </c>
      <c r="C126" s="185" t="s">
        <v>217</v>
      </c>
      <c r="D126" s="186"/>
      <c r="E126" s="187">
        <v>50290664</v>
      </c>
      <c r="F126" s="188">
        <v>0</v>
      </c>
      <c r="G126" s="188"/>
      <c r="H126" s="187"/>
      <c r="I126" s="189"/>
      <c r="J126" s="189"/>
      <c r="K126" s="187"/>
      <c r="L126" s="189"/>
      <c r="M126" s="186"/>
      <c r="N126" s="190">
        <v>0</v>
      </c>
      <c r="O126" s="156" t="e">
        <f t="shared" si="13"/>
        <v>#DIV/0!</v>
      </c>
      <c r="P126" s="157" t="e">
        <f t="shared" si="14"/>
        <v>#DIV/0!</v>
      </c>
      <c r="Q126" s="157" t="e">
        <f t="shared" si="15"/>
        <v>#DIV/0!</v>
      </c>
      <c r="R126" s="158" t="e">
        <f t="shared" si="16"/>
        <v>#DIV/0!</v>
      </c>
    </row>
    <row r="127" spans="1:18">
      <c r="A127" s="184" t="s">
        <v>398</v>
      </c>
      <c r="B127" s="155" t="s">
        <v>399</v>
      </c>
      <c r="C127" s="185" t="s">
        <v>286</v>
      </c>
      <c r="D127" s="186"/>
      <c r="E127" s="187">
        <v>2293800</v>
      </c>
      <c r="F127" s="188">
        <v>0</v>
      </c>
      <c r="G127" s="188"/>
      <c r="H127" s="187"/>
      <c r="I127" s="189"/>
      <c r="J127" s="189"/>
      <c r="K127" s="187"/>
      <c r="L127" s="189"/>
      <c r="M127" s="186"/>
      <c r="N127" s="190"/>
      <c r="O127" s="156" t="e">
        <f t="shared" si="13"/>
        <v>#DIV/0!</v>
      </c>
      <c r="P127" s="157" t="e">
        <f t="shared" si="14"/>
        <v>#DIV/0!</v>
      </c>
      <c r="Q127" s="157" t="e">
        <f t="shared" si="15"/>
        <v>#DIV/0!</v>
      </c>
      <c r="R127" s="158" t="e">
        <f t="shared" si="16"/>
        <v>#DIV/0!</v>
      </c>
    </row>
    <row r="128" spans="1:18">
      <c r="A128" s="184" t="s">
        <v>400</v>
      </c>
      <c r="B128" s="155" t="s">
        <v>401</v>
      </c>
      <c r="C128" s="185" t="s">
        <v>286</v>
      </c>
      <c r="D128" s="186"/>
      <c r="E128" s="187">
        <v>4917569</v>
      </c>
      <c r="F128" s="188">
        <v>0</v>
      </c>
      <c r="G128" s="188"/>
      <c r="H128" s="187"/>
      <c r="I128" s="189"/>
      <c r="J128" s="189"/>
      <c r="K128" s="187"/>
      <c r="L128" s="189"/>
      <c r="M128" s="186"/>
      <c r="N128" s="190">
        <v>387300</v>
      </c>
      <c r="O128" s="156" t="e">
        <f t="shared" si="13"/>
        <v>#DIV/0!</v>
      </c>
      <c r="P128" s="157" t="e">
        <f t="shared" si="14"/>
        <v>#DIV/0!</v>
      </c>
      <c r="Q128" s="157" t="e">
        <f t="shared" si="15"/>
        <v>#DIV/0!</v>
      </c>
      <c r="R128" s="158" t="e">
        <f t="shared" si="16"/>
        <v>#DIV/0!</v>
      </c>
    </row>
    <row r="129" spans="1:18">
      <c r="A129" s="184" t="s">
        <v>402</v>
      </c>
      <c r="B129" s="155" t="s">
        <v>403</v>
      </c>
      <c r="C129" s="185" t="s">
        <v>286</v>
      </c>
      <c r="D129" s="186"/>
      <c r="E129" s="187">
        <v>6728400</v>
      </c>
      <c r="F129" s="188">
        <v>0</v>
      </c>
      <c r="G129" s="188"/>
      <c r="H129" s="187"/>
      <c r="I129" s="189"/>
      <c r="J129" s="189"/>
      <c r="K129" s="187"/>
      <c r="L129" s="189"/>
      <c r="M129" s="186"/>
      <c r="N129" s="190">
        <v>2794682</v>
      </c>
      <c r="O129" s="156" t="e">
        <f t="shared" si="13"/>
        <v>#DIV/0!</v>
      </c>
      <c r="P129" s="157" t="e">
        <f t="shared" si="14"/>
        <v>#DIV/0!</v>
      </c>
      <c r="Q129" s="157" t="e">
        <f t="shared" si="15"/>
        <v>#DIV/0!</v>
      </c>
      <c r="R129" s="158" t="e">
        <f t="shared" si="16"/>
        <v>#DIV/0!</v>
      </c>
    </row>
    <row r="130" spans="1:18">
      <c r="A130" s="184" t="s">
        <v>404</v>
      </c>
      <c r="B130" s="155" t="s">
        <v>405</v>
      </c>
      <c r="C130" s="185" t="s">
        <v>217</v>
      </c>
      <c r="D130" s="186"/>
      <c r="E130" s="187">
        <v>3871555</v>
      </c>
      <c r="F130" s="188">
        <v>0</v>
      </c>
      <c r="G130" s="188"/>
      <c r="H130" s="187"/>
      <c r="I130" s="189"/>
      <c r="J130" s="189"/>
      <c r="K130" s="187"/>
      <c r="L130" s="189"/>
      <c r="M130" s="186"/>
      <c r="N130" s="190"/>
      <c r="O130" s="156" t="e">
        <f t="shared" si="13"/>
        <v>#DIV/0!</v>
      </c>
      <c r="P130" s="157" t="e">
        <f t="shared" si="14"/>
        <v>#DIV/0!</v>
      </c>
      <c r="Q130" s="157" t="e">
        <f t="shared" si="15"/>
        <v>#DIV/0!</v>
      </c>
      <c r="R130" s="158" t="e">
        <f t="shared" si="16"/>
        <v>#DIV/0!</v>
      </c>
    </row>
    <row r="131" spans="1:18">
      <c r="A131" s="184" t="s">
        <v>406</v>
      </c>
      <c r="B131" s="155" t="s">
        <v>407</v>
      </c>
      <c r="C131" s="185" t="s">
        <v>286</v>
      </c>
      <c r="D131" s="186"/>
      <c r="E131" s="187">
        <v>21608989</v>
      </c>
      <c r="F131" s="188">
        <v>0</v>
      </c>
      <c r="G131" s="188"/>
      <c r="H131" s="187"/>
      <c r="I131" s="189"/>
      <c r="J131" s="189"/>
      <c r="K131" s="187"/>
      <c r="L131" s="189"/>
      <c r="M131" s="186"/>
      <c r="N131" s="190">
        <v>19452923</v>
      </c>
      <c r="O131" s="156" t="e">
        <f t="shared" si="13"/>
        <v>#DIV/0!</v>
      </c>
      <c r="P131" s="157" t="e">
        <f t="shared" si="14"/>
        <v>#DIV/0!</v>
      </c>
      <c r="Q131" s="157" t="e">
        <f t="shared" si="15"/>
        <v>#DIV/0!</v>
      </c>
      <c r="R131" s="158" t="e">
        <f t="shared" si="16"/>
        <v>#DIV/0!</v>
      </c>
    </row>
    <row r="132" spans="1:18">
      <c r="A132" s="184" t="s">
        <v>408</v>
      </c>
      <c r="B132" s="155" t="s">
        <v>409</v>
      </c>
      <c r="C132" s="185"/>
      <c r="D132" s="186"/>
      <c r="E132" s="187">
        <v>1237793</v>
      </c>
      <c r="F132" s="188">
        <v>0</v>
      </c>
      <c r="G132" s="188"/>
      <c r="H132" s="187"/>
      <c r="I132" s="189"/>
      <c r="J132" s="189"/>
      <c r="K132" s="187"/>
      <c r="L132" s="189"/>
      <c r="M132" s="186"/>
      <c r="N132" s="190">
        <v>0</v>
      </c>
      <c r="O132" s="156" t="e">
        <f t="shared" si="13"/>
        <v>#DIV/0!</v>
      </c>
      <c r="P132" s="157" t="e">
        <f t="shared" si="14"/>
        <v>#DIV/0!</v>
      </c>
      <c r="Q132" s="157" t="e">
        <f t="shared" si="15"/>
        <v>#DIV/0!</v>
      </c>
      <c r="R132" s="158" t="e">
        <f t="shared" si="16"/>
        <v>#DIV/0!</v>
      </c>
    </row>
    <row r="133" spans="1:18">
      <c r="A133" s="184" t="s">
        <v>410</v>
      </c>
      <c r="B133" s="155" t="s">
        <v>411</v>
      </c>
      <c r="C133" s="185" t="s">
        <v>217</v>
      </c>
      <c r="D133" s="186"/>
      <c r="E133" s="187">
        <v>12869906</v>
      </c>
      <c r="F133" s="188">
        <v>0</v>
      </c>
      <c r="G133" s="188"/>
      <c r="H133" s="187"/>
      <c r="I133" s="189"/>
      <c r="J133" s="189"/>
      <c r="K133" s="187"/>
      <c r="L133" s="189"/>
      <c r="M133" s="186"/>
      <c r="N133" s="190">
        <v>0</v>
      </c>
      <c r="O133" s="156" t="e">
        <f t="shared" si="13"/>
        <v>#DIV/0!</v>
      </c>
      <c r="P133" s="157" t="e">
        <f t="shared" si="14"/>
        <v>#DIV/0!</v>
      </c>
      <c r="Q133" s="157" t="e">
        <f t="shared" si="15"/>
        <v>#DIV/0!</v>
      </c>
      <c r="R133" s="158" t="e">
        <f t="shared" si="16"/>
        <v>#DIV/0!</v>
      </c>
    </row>
    <row r="134" spans="1:18">
      <c r="A134" s="184" t="s">
        <v>412</v>
      </c>
      <c r="B134" s="155" t="s">
        <v>413</v>
      </c>
      <c r="C134" s="185"/>
      <c r="D134" s="186"/>
      <c r="E134" s="187">
        <v>4148398</v>
      </c>
      <c r="F134" s="188">
        <v>0</v>
      </c>
      <c r="G134" s="188"/>
      <c r="H134" s="187"/>
      <c r="I134" s="189"/>
      <c r="J134" s="189"/>
      <c r="K134" s="187"/>
      <c r="L134" s="189"/>
      <c r="M134" s="186"/>
      <c r="N134" s="190">
        <v>994712</v>
      </c>
      <c r="O134" s="156" t="e">
        <f t="shared" si="13"/>
        <v>#DIV/0!</v>
      </c>
      <c r="P134" s="157" t="e">
        <f t="shared" si="14"/>
        <v>#DIV/0!</v>
      </c>
      <c r="Q134" s="157" t="e">
        <f t="shared" si="15"/>
        <v>#DIV/0!</v>
      </c>
      <c r="R134" s="158" t="e">
        <f t="shared" si="16"/>
        <v>#DIV/0!</v>
      </c>
    </row>
    <row r="135" spans="1:18">
      <c r="A135" s="184" t="s">
        <v>414</v>
      </c>
      <c r="B135" s="155" t="s">
        <v>415</v>
      </c>
      <c r="C135" s="185"/>
      <c r="D135" s="186"/>
      <c r="E135" s="187">
        <v>41447686.299999997</v>
      </c>
      <c r="F135" s="188">
        <v>0</v>
      </c>
      <c r="G135" s="188"/>
      <c r="H135" s="187"/>
      <c r="I135" s="189"/>
      <c r="J135" s="189"/>
      <c r="K135" s="187"/>
      <c r="L135" s="189"/>
      <c r="M135" s="186"/>
      <c r="N135" s="190">
        <v>0</v>
      </c>
      <c r="O135" s="156" t="e">
        <f t="shared" si="13"/>
        <v>#DIV/0!</v>
      </c>
      <c r="P135" s="157" t="e">
        <f t="shared" si="14"/>
        <v>#DIV/0!</v>
      </c>
      <c r="Q135" s="157" t="e">
        <f t="shared" si="15"/>
        <v>#DIV/0!</v>
      </c>
      <c r="R135" s="158" t="e">
        <f t="shared" si="16"/>
        <v>#DIV/0!</v>
      </c>
    </row>
    <row r="136" spans="1:18" ht="25.5">
      <c r="A136" s="184" t="s">
        <v>416</v>
      </c>
      <c r="B136" s="155" t="s">
        <v>385</v>
      </c>
      <c r="C136" s="185" t="s">
        <v>217</v>
      </c>
      <c r="D136" s="186"/>
      <c r="E136" s="187">
        <v>1936468</v>
      </c>
      <c r="F136" s="188">
        <v>0</v>
      </c>
      <c r="G136" s="188"/>
      <c r="H136" s="187"/>
      <c r="I136" s="189"/>
      <c r="J136" s="189"/>
      <c r="K136" s="187"/>
      <c r="L136" s="189"/>
      <c r="M136" s="186"/>
      <c r="N136" s="190"/>
      <c r="O136" s="156" t="e">
        <f t="shared" si="13"/>
        <v>#DIV/0!</v>
      </c>
      <c r="P136" s="157" t="e">
        <f t="shared" si="14"/>
        <v>#DIV/0!</v>
      </c>
      <c r="Q136" s="157" t="e">
        <f t="shared" si="15"/>
        <v>#DIV/0!</v>
      </c>
      <c r="R136" s="158" t="e">
        <f t="shared" si="16"/>
        <v>#DIV/0!</v>
      </c>
    </row>
    <row r="137" spans="1:18">
      <c r="A137" s="184" t="s">
        <v>417</v>
      </c>
      <c r="B137" s="155" t="s">
        <v>418</v>
      </c>
      <c r="C137" s="185"/>
      <c r="D137" s="186"/>
      <c r="E137" s="187">
        <v>4705477</v>
      </c>
      <c r="F137" s="188">
        <v>0</v>
      </c>
      <c r="G137" s="188"/>
      <c r="H137" s="187"/>
      <c r="I137" s="189"/>
      <c r="J137" s="189"/>
      <c r="K137" s="187"/>
      <c r="L137" s="189"/>
      <c r="M137" s="186"/>
      <c r="N137" s="190"/>
      <c r="O137" s="156" t="e">
        <f t="shared" si="13"/>
        <v>#DIV/0!</v>
      </c>
      <c r="P137" s="157" t="e">
        <f t="shared" si="14"/>
        <v>#DIV/0!</v>
      </c>
      <c r="Q137" s="157" t="e">
        <f t="shared" si="15"/>
        <v>#DIV/0!</v>
      </c>
      <c r="R137" s="158" t="e">
        <f t="shared" si="16"/>
        <v>#DIV/0!</v>
      </c>
    </row>
    <row r="138" spans="1:18" ht="25.5">
      <c r="A138" s="184" t="s">
        <v>313</v>
      </c>
      <c r="B138" s="155" t="s">
        <v>419</v>
      </c>
      <c r="C138" s="185" t="s">
        <v>217</v>
      </c>
      <c r="D138" s="186"/>
      <c r="E138" s="187">
        <v>330995</v>
      </c>
      <c r="F138" s="188">
        <v>0</v>
      </c>
      <c r="G138" s="188"/>
      <c r="H138" s="187"/>
      <c r="I138" s="189"/>
      <c r="J138" s="189"/>
      <c r="K138" s="187"/>
      <c r="L138" s="189"/>
      <c r="M138" s="186"/>
      <c r="N138" s="190"/>
      <c r="O138" s="156" t="e">
        <f t="shared" si="13"/>
        <v>#DIV/0!</v>
      </c>
      <c r="P138" s="157" t="e">
        <f t="shared" si="14"/>
        <v>#DIV/0!</v>
      </c>
      <c r="Q138" s="157" t="e">
        <f t="shared" si="15"/>
        <v>#DIV/0!</v>
      </c>
      <c r="R138" s="158" t="e">
        <f t="shared" si="16"/>
        <v>#DIV/0!</v>
      </c>
    </row>
    <row r="139" spans="1:18">
      <c r="A139" s="184" t="s">
        <v>254</v>
      </c>
      <c r="B139" s="155" t="s">
        <v>255</v>
      </c>
      <c r="C139" s="185" t="s">
        <v>238</v>
      </c>
      <c r="D139" s="186"/>
      <c r="E139" s="187">
        <v>54770767</v>
      </c>
      <c r="F139" s="188">
        <v>0</v>
      </c>
      <c r="G139" s="188"/>
      <c r="H139" s="187"/>
      <c r="I139" s="189"/>
      <c r="J139" s="189"/>
      <c r="K139" s="187"/>
      <c r="L139" s="189"/>
      <c r="M139" s="186"/>
      <c r="N139" s="190"/>
      <c r="O139" s="156" t="e">
        <f t="shared" si="13"/>
        <v>#DIV/0!</v>
      </c>
      <c r="P139" s="157" t="e">
        <f t="shared" si="14"/>
        <v>#DIV/0!</v>
      </c>
      <c r="Q139" s="157" t="e">
        <f t="shared" si="15"/>
        <v>#DIV/0!</v>
      </c>
      <c r="R139" s="158" t="e">
        <f t="shared" si="16"/>
        <v>#DIV/0!</v>
      </c>
    </row>
    <row r="140" spans="1:18">
      <c r="A140" s="184" t="s">
        <v>420</v>
      </c>
      <c r="B140" s="155" t="s">
        <v>415</v>
      </c>
      <c r="C140" s="185"/>
      <c r="D140" s="186"/>
      <c r="E140" s="187">
        <v>1309604</v>
      </c>
      <c r="F140" s="188">
        <v>0</v>
      </c>
      <c r="G140" s="188"/>
      <c r="H140" s="187"/>
      <c r="I140" s="189"/>
      <c r="J140" s="189"/>
      <c r="K140" s="187"/>
      <c r="L140" s="189"/>
      <c r="M140" s="186"/>
      <c r="N140" s="190"/>
      <c r="O140" s="156" t="e">
        <f t="shared" si="13"/>
        <v>#DIV/0!</v>
      </c>
      <c r="P140" s="157" t="e">
        <f t="shared" si="14"/>
        <v>#DIV/0!</v>
      </c>
      <c r="Q140" s="157" t="e">
        <f t="shared" si="15"/>
        <v>#DIV/0!</v>
      </c>
      <c r="R140" s="158" t="e">
        <f t="shared" si="16"/>
        <v>#DIV/0!</v>
      </c>
    </row>
    <row r="141" spans="1:18">
      <c r="A141" s="184" t="s">
        <v>421</v>
      </c>
      <c r="B141" s="155" t="s">
        <v>415</v>
      </c>
      <c r="C141" s="185"/>
      <c r="D141" s="186"/>
      <c r="E141" s="187">
        <v>470500</v>
      </c>
      <c r="F141" s="188">
        <v>0</v>
      </c>
      <c r="G141" s="188"/>
      <c r="H141" s="187"/>
      <c r="I141" s="189"/>
      <c r="J141" s="189"/>
      <c r="K141" s="187"/>
      <c r="L141" s="189"/>
      <c r="M141" s="186"/>
      <c r="N141" s="190"/>
      <c r="O141" s="156" t="e">
        <f t="shared" si="13"/>
        <v>#DIV/0!</v>
      </c>
      <c r="P141" s="157" t="e">
        <f t="shared" si="14"/>
        <v>#DIV/0!</v>
      </c>
      <c r="Q141" s="157" t="e">
        <f t="shared" si="15"/>
        <v>#DIV/0!</v>
      </c>
      <c r="R141" s="158" t="e">
        <f t="shared" si="16"/>
        <v>#DIV/0!</v>
      </c>
    </row>
    <row r="142" spans="1:18">
      <c r="A142" s="184" t="s">
        <v>422</v>
      </c>
      <c r="B142" s="155" t="s">
        <v>423</v>
      </c>
      <c r="C142" s="185" t="s">
        <v>286</v>
      </c>
      <c r="D142" s="186"/>
      <c r="E142" s="187">
        <v>333600</v>
      </c>
      <c r="F142" s="188">
        <v>0</v>
      </c>
      <c r="G142" s="188"/>
      <c r="H142" s="187"/>
      <c r="I142" s="189"/>
      <c r="J142" s="189"/>
      <c r="K142" s="187"/>
      <c r="L142" s="189"/>
      <c r="M142" s="186"/>
      <c r="N142" s="190"/>
      <c r="O142" s="156" t="e">
        <f t="shared" si="13"/>
        <v>#DIV/0!</v>
      </c>
      <c r="P142" s="157" t="e">
        <f t="shared" si="14"/>
        <v>#DIV/0!</v>
      </c>
      <c r="Q142" s="157" t="e">
        <f t="shared" si="15"/>
        <v>#DIV/0!</v>
      </c>
      <c r="R142" s="158" t="e">
        <f t="shared" si="16"/>
        <v>#DIV/0!</v>
      </c>
    </row>
    <row r="143" spans="1:18" ht="25.5">
      <c r="A143" s="184" t="s">
        <v>424</v>
      </c>
      <c r="B143" s="155" t="s">
        <v>425</v>
      </c>
      <c r="C143" s="191" t="s">
        <v>355</v>
      </c>
      <c r="D143" s="186"/>
      <c r="E143" s="187">
        <v>1506071</v>
      </c>
      <c r="F143" s="188">
        <v>0</v>
      </c>
      <c r="G143" s="188"/>
      <c r="H143" s="187"/>
      <c r="I143" s="189"/>
      <c r="J143" s="189"/>
      <c r="K143" s="187"/>
      <c r="L143" s="189"/>
      <c r="M143" s="186"/>
      <c r="N143" s="190"/>
      <c r="O143" s="156" t="e">
        <f t="shared" si="13"/>
        <v>#DIV/0!</v>
      </c>
      <c r="P143" s="157" t="e">
        <f t="shared" si="14"/>
        <v>#DIV/0!</v>
      </c>
      <c r="Q143" s="157" t="e">
        <f t="shared" si="15"/>
        <v>#DIV/0!</v>
      </c>
      <c r="R143" s="158" t="e">
        <f t="shared" si="16"/>
        <v>#DIV/0!</v>
      </c>
    </row>
    <row r="144" spans="1:18">
      <c r="A144" s="184" t="s">
        <v>203</v>
      </c>
      <c r="B144" s="155"/>
      <c r="C144" s="191"/>
      <c r="D144" s="186"/>
      <c r="E144" s="187"/>
      <c r="F144" s="188"/>
      <c r="G144" s="188"/>
      <c r="H144" s="187"/>
      <c r="I144" s="189"/>
      <c r="J144" s="189"/>
      <c r="K144" s="187"/>
      <c r="L144" s="189"/>
      <c r="M144" s="186"/>
      <c r="N144" s="192">
        <v>129480</v>
      </c>
      <c r="O144" s="156" t="e">
        <f>N144/M144</f>
        <v>#DIV/0!</v>
      </c>
      <c r="P144" s="157" t="e">
        <f>O144-F144</f>
        <v>#DIV/0!</v>
      </c>
      <c r="Q144" s="157" t="e">
        <f>O144-I144</f>
        <v>#DIV/0!</v>
      </c>
      <c r="R144" s="158" t="e">
        <f>O144-L144</f>
        <v>#DIV/0!</v>
      </c>
    </row>
    <row r="145" spans="1:18" s="174" customFormat="1">
      <c r="A145" s="166" t="s">
        <v>192</v>
      </c>
      <c r="B145" s="167" t="s">
        <v>91</v>
      </c>
      <c r="C145" s="168"/>
      <c r="D145" s="169"/>
      <c r="E145" s="170">
        <f>SUM(E124:E143)</f>
        <v>420920985.85999995</v>
      </c>
      <c r="F145" s="171"/>
      <c r="G145" s="171"/>
      <c r="H145" s="170">
        <f>SUM(H124:H143)</f>
        <v>0</v>
      </c>
      <c r="I145" s="172"/>
      <c r="J145" s="172"/>
      <c r="K145" s="170">
        <f>SUM(K124:K143)</f>
        <v>0</v>
      </c>
      <c r="L145" s="172"/>
      <c r="M145" s="169"/>
      <c r="N145" s="170">
        <f>SUM(N124:N144)</f>
        <v>84127048.200000003</v>
      </c>
      <c r="O145" s="171"/>
      <c r="P145" s="172"/>
      <c r="Q145" s="172"/>
      <c r="R145" s="173"/>
    </row>
    <row r="146" spans="1:18" s="174" customFormat="1" ht="13.5" thickBot="1">
      <c r="A146" s="193" t="s">
        <v>192</v>
      </c>
      <c r="B146" s="194" t="s">
        <v>91</v>
      </c>
      <c r="C146" s="168"/>
      <c r="D146" s="195"/>
      <c r="E146" s="196">
        <f>E145+E122</f>
        <v>42672466304.090012</v>
      </c>
      <c r="F146" s="197"/>
      <c r="G146" s="197"/>
      <c r="H146" s="196">
        <f>H145+H122</f>
        <v>43289799000</v>
      </c>
      <c r="I146" s="198"/>
      <c r="J146" s="198"/>
      <c r="K146" s="196">
        <f>K145+K122</f>
        <v>43491031000</v>
      </c>
      <c r="L146" s="198"/>
      <c r="M146" s="195"/>
      <c r="N146" s="196">
        <f>N145+N122</f>
        <v>12148808988.579998</v>
      </c>
      <c r="O146" s="197"/>
      <c r="P146" s="198"/>
      <c r="Q146" s="198"/>
      <c r="R146" s="173"/>
    </row>
    <row r="147" spans="1:18" ht="13.5" thickTop="1">
      <c r="A147" s="473"/>
      <c r="B147" s="473"/>
      <c r="C147" s="473"/>
      <c r="D147" s="473"/>
      <c r="E147" s="473"/>
      <c r="F147" s="473"/>
      <c r="G147" s="473"/>
      <c r="H147" s="473"/>
      <c r="I147" s="473"/>
      <c r="J147" s="473"/>
      <c r="K147" s="473"/>
      <c r="L147" s="473"/>
      <c r="M147" s="473"/>
      <c r="N147" s="473"/>
      <c r="O147" s="473"/>
      <c r="P147" s="473"/>
      <c r="Q147" s="473"/>
      <c r="R147" s="473"/>
    </row>
    <row r="148" spans="1:18">
      <c r="A148" s="131"/>
      <c r="B148" s="132"/>
      <c r="C148" s="132"/>
      <c r="D148" s="132"/>
      <c r="E148" s="132"/>
      <c r="F148" s="132"/>
      <c r="G148" s="133"/>
      <c r="H148" s="132"/>
      <c r="I148" s="132"/>
      <c r="J148" s="132"/>
      <c r="K148" s="132"/>
      <c r="L148" s="132"/>
      <c r="M148" s="134"/>
      <c r="N148" s="132"/>
      <c r="O148" s="135"/>
      <c r="P148" s="132"/>
      <c r="Q148" s="132"/>
      <c r="R148" s="132"/>
    </row>
    <row r="149" spans="1:18" s="163" customFormat="1">
      <c r="A149" s="451" t="s">
        <v>194</v>
      </c>
      <c r="B149" s="451"/>
      <c r="C149" s="52" t="s">
        <v>81</v>
      </c>
      <c r="D149" s="472" t="s">
        <v>426</v>
      </c>
      <c r="E149" s="472"/>
      <c r="F149" s="451" t="s">
        <v>80</v>
      </c>
      <c r="G149" s="451"/>
      <c r="H149" s="61" t="s">
        <v>81</v>
      </c>
      <c r="I149" s="453" t="s">
        <v>123</v>
      </c>
      <c r="J149" s="454"/>
      <c r="K149" s="472" t="s">
        <v>426</v>
      </c>
      <c r="L149" s="472"/>
      <c r="M149" s="451" t="s">
        <v>80</v>
      </c>
      <c r="N149" s="451"/>
      <c r="O149" s="80" t="s">
        <v>81</v>
      </c>
      <c r="P149" s="453" t="s">
        <v>123</v>
      </c>
      <c r="Q149" s="454"/>
    </row>
    <row r="150" spans="1:18" s="163" customFormat="1">
      <c r="A150" s="451"/>
      <c r="B150" s="451"/>
      <c r="C150" s="52" t="s">
        <v>83</v>
      </c>
      <c r="D150" s="472"/>
      <c r="E150" s="472"/>
      <c r="F150" s="451"/>
      <c r="G150" s="451"/>
      <c r="H150" s="61" t="s">
        <v>83</v>
      </c>
      <c r="I150" s="453"/>
      <c r="J150" s="454"/>
      <c r="K150" s="452"/>
      <c r="L150" s="452"/>
      <c r="M150" s="451"/>
      <c r="N150" s="451"/>
      <c r="O150" s="80" t="s">
        <v>83</v>
      </c>
      <c r="P150" s="453"/>
      <c r="Q150" s="454"/>
    </row>
    <row r="151" spans="1:18" s="163" customFormat="1">
      <c r="A151" s="451"/>
      <c r="B151" s="451"/>
      <c r="C151" s="52" t="s">
        <v>84</v>
      </c>
      <c r="D151" s="453" t="s">
        <v>535</v>
      </c>
      <c r="E151" s="454"/>
      <c r="F151" s="451"/>
      <c r="G151" s="451"/>
      <c r="H151" s="61" t="s">
        <v>84</v>
      </c>
      <c r="I151" s="453" t="s">
        <v>535</v>
      </c>
      <c r="J151" s="454"/>
      <c r="K151" s="453" t="s">
        <v>535</v>
      </c>
      <c r="L151" s="454"/>
      <c r="M151" s="451"/>
      <c r="N151" s="451"/>
      <c r="O151" s="80" t="s">
        <v>84</v>
      </c>
      <c r="P151" s="453" t="s">
        <v>535</v>
      </c>
      <c r="Q151" s="454"/>
    </row>
  </sheetData>
  <mergeCells count="33">
    <mergeCell ref="A147:R147"/>
    <mergeCell ref="A149:B151"/>
    <mergeCell ref="D149:E149"/>
    <mergeCell ref="F149:G151"/>
    <mergeCell ref="I149:J149"/>
    <mergeCell ref="K149:L149"/>
    <mergeCell ref="M149:N151"/>
    <mergeCell ref="P149:Q149"/>
    <mergeCell ref="D150:E150"/>
    <mergeCell ref="I150:J150"/>
    <mergeCell ref="K150:L150"/>
    <mergeCell ref="P150:Q150"/>
    <mergeCell ref="D151:E151"/>
    <mergeCell ref="I151:J151"/>
    <mergeCell ref="K151:L151"/>
    <mergeCell ref="P151:Q151"/>
    <mergeCell ref="M7:O7"/>
    <mergeCell ref="P7:R7"/>
    <mergeCell ref="A10:B10"/>
    <mergeCell ref="A7:A8"/>
    <mergeCell ref="B7:B8"/>
    <mergeCell ref="C7:C8"/>
    <mergeCell ref="D7:F7"/>
    <mergeCell ref="G7:I7"/>
    <mergeCell ref="J7:L7"/>
    <mergeCell ref="A123:B123"/>
    <mergeCell ref="B6:D6"/>
    <mergeCell ref="F6:R6"/>
    <mergeCell ref="A2:R2"/>
    <mergeCell ref="A3:R3"/>
    <mergeCell ref="A4:R4"/>
    <mergeCell ref="B5:D5"/>
    <mergeCell ref="F5:R5"/>
  </mergeCells>
  <phoneticPr fontId="25" type="noConversion"/>
  <conditionalFormatting sqref="A121 U31:U81">
    <cfRule type="expression" dxfId="0" priority="1" stopIfTrue="1">
      <formula>AND(COUNTIF($A$30:$A$92, A31)+COUNTIF($U$31:$U$81, A31)&gt;1,NOT(ISBLANK(A31)))</formula>
    </cfRule>
  </conditionalFormatting>
  <pageMargins left="0.7" right="0.7" top="0.75" bottom="0.75" header="0.3" footer="0.3"/>
  <pageSetup scale="70" orientation="landscape" r:id="rId1"/>
  <colBreaks count="1" manualBreakCount="1">
    <brk id="10" max="15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/>
  </sheetPr>
  <dimension ref="A1:R41"/>
  <sheetViews>
    <sheetView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O16" sqref="O16"/>
    </sheetView>
  </sheetViews>
  <sheetFormatPr defaultColWidth="10.42578125" defaultRowHeight="15"/>
  <cols>
    <col min="1" max="1" width="17.140625" style="12" customWidth="1"/>
    <col min="2" max="2" width="45.7109375" style="12" customWidth="1"/>
    <col min="3" max="3" width="13.5703125" style="12" customWidth="1"/>
    <col min="4" max="4" width="8.5703125" style="12" customWidth="1"/>
    <col min="5" max="5" width="14.28515625" style="12" customWidth="1"/>
    <col min="6" max="6" width="12.28515625" style="12" customWidth="1"/>
    <col min="7" max="7" width="8.140625" style="12" customWidth="1"/>
    <col min="8" max="8" width="15.5703125" style="12" customWidth="1"/>
    <col min="9" max="9" width="12.140625" style="12" customWidth="1"/>
    <col min="10" max="10" width="9" style="12" customWidth="1"/>
    <col min="11" max="11" width="13.42578125" style="12" customWidth="1"/>
    <col min="12" max="12" width="12.5703125" style="12" customWidth="1"/>
    <col min="13" max="13" width="9.85546875" style="12" customWidth="1"/>
    <col min="14" max="14" width="12.140625" style="12" customWidth="1"/>
    <col min="15" max="15" width="11.5703125" style="12" customWidth="1"/>
    <col min="16" max="16" width="9" style="12" customWidth="1"/>
    <col min="17" max="17" width="8.28515625" style="12" customWidth="1"/>
    <col min="18" max="18" width="8.85546875" style="12" customWidth="1"/>
    <col min="19" max="16384" width="10.42578125" style="12"/>
  </cols>
  <sheetData>
    <row r="1" spans="1:18">
      <c r="A1" s="2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>
      <c r="A2" s="474" t="s">
        <v>146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</row>
    <row r="3" spans="1:18">
      <c r="A3" s="470" t="s">
        <v>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</row>
    <row r="4" spans="1:18" ht="15.75" thickBot="1">
      <c r="A4" s="471" t="s">
        <v>2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</row>
    <row r="5" spans="1:18" ht="15.75" thickTop="1">
      <c r="A5" s="22" t="s">
        <v>147</v>
      </c>
      <c r="B5" s="384" t="s">
        <v>148</v>
      </c>
      <c r="C5" s="384"/>
      <c r="D5" s="384"/>
      <c r="E5" s="23" t="s">
        <v>5</v>
      </c>
      <c r="F5" s="385" t="s">
        <v>6</v>
      </c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</row>
    <row r="6" spans="1:18">
      <c r="A6" s="24" t="s">
        <v>149</v>
      </c>
      <c r="B6" s="379" t="s">
        <v>42</v>
      </c>
      <c r="C6" s="379"/>
      <c r="D6" s="379"/>
      <c r="E6" s="25" t="s">
        <v>150</v>
      </c>
      <c r="F6" s="380" t="s">
        <v>41</v>
      </c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</row>
    <row r="7" spans="1:18">
      <c r="A7" s="394" t="s">
        <v>151</v>
      </c>
      <c r="B7" s="395" t="s">
        <v>152</v>
      </c>
      <c r="C7" s="478" t="s">
        <v>153</v>
      </c>
      <c r="D7" s="475" t="s">
        <v>154</v>
      </c>
      <c r="E7" s="475"/>
      <c r="F7" s="475"/>
      <c r="G7" s="475" t="s">
        <v>155</v>
      </c>
      <c r="H7" s="475"/>
      <c r="I7" s="475"/>
      <c r="J7" s="475" t="s">
        <v>155</v>
      </c>
      <c r="K7" s="475"/>
      <c r="L7" s="475"/>
      <c r="M7" s="475" t="s">
        <v>155</v>
      </c>
      <c r="N7" s="475"/>
      <c r="O7" s="475"/>
      <c r="P7" s="476" t="s">
        <v>156</v>
      </c>
      <c r="Q7" s="476"/>
      <c r="R7" s="476"/>
    </row>
    <row r="8" spans="1:18" ht="63">
      <c r="A8" s="394"/>
      <c r="B8" s="395"/>
      <c r="C8" s="478"/>
      <c r="D8" s="26" t="s">
        <v>157</v>
      </c>
      <c r="E8" s="27" t="s">
        <v>158</v>
      </c>
      <c r="F8" s="28" t="s">
        <v>159</v>
      </c>
      <c r="G8" s="29" t="s">
        <v>160</v>
      </c>
      <c r="H8" s="27" t="s">
        <v>161</v>
      </c>
      <c r="I8" s="30" t="s">
        <v>195</v>
      </c>
      <c r="J8" s="29" t="s">
        <v>163</v>
      </c>
      <c r="K8" s="27" t="s">
        <v>164</v>
      </c>
      <c r="L8" s="30" t="s">
        <v>165</v>
      </c>
      <c r="M8" s="29" t="s">
        <v>166</v>
      </c>
      <c r="N8" s="27" t="s">
        <v>167</v>
      </c>
      <c r="O8" s="30" t="s">
        <v>168</v>
      </c>
      <c r="P8" s="29" t="s">
        <v>169</v>
      </c>
      <c r="Q8" s="27" t="s">
        <v>170</v>
      </c>
      <c r="R8" s="31" t="s">
        <v>171</v>
      </c>
    </row>
    <row r="9" spans="1:18" ht="15.75" thickBot="1">
      <c r="A9" s="32"/>
      <c r="B9" s="33"/>
      <c r="C9" s="33"/>
      <c r="D9" s="33" t="s">
        <v>19</v>
      </c>
      <c r="E9" s="33" t="s">
        <v>20</v>
      </c>
      <c r="F9" s="33" t="s">
        <v>21</v>
      </c>
      <c r="G9" s="33" t="s">
        <v>22</v>
      </c>
      <c r="H9" s="33" t="s">
        <v>23</v>
      </c>
      <c r="I9" s="33" t="s">
        <v>24</v>
      </c>
      <c r="J9" s="33" t="s">
        <v>172</v>
      </c>
      <c r="K9" s="33" t="s">
        <v>26</v>
      </c>
      <c r="L9" s="33" t="s">
        <v>27</v>
      </c>
      <c r="M9" s="33" t="s">
        <v>173</v>
      </c>
      <c r="N9" s="33" t="s">
        <v>174</v>
      </c>
      <c r="O9" s="33" t="s">
        <v>175</v>
      </c>
      <c r="P9" s="33" t="s">
        <v>176</v>
      </c>
      <c r="Q9" s="33" t="s">
        <v>177</v>
      </c>
      <c r="R9" s="34" t="s">
        <v>178</v>
      </c>
    </row>
    <row r="10" spans="1:18" ht="15.75" thickTop="1">
      <c r="A10" s="477" t="s">
        <v>179</v>
      </c>
      <c r="B10" s="477"/>
      <c r="C10" s="35"/>
      <c r="D10" s="36"/>
      <c r="E10" s="35"/>
      <c r="F10" s="36"/>
      <c r="G10" s="35"/>
      <c r="H10" s="36"/>
      <c r="I10" s="37"/>
      <c r="J10" s="35"/>
      <c r="K10" s="36"/>
      <c r="L10" s="37"/>
      <c r="M10" s="35"/>
      <c r="N10" s="36"/>
      <c r="O10" s="37"/>
      <c r="P10" s="35"/>
      <c r="Q10" s="36"/>
      <c r="R10" s="38"/>
    </row>
    <row r="11" spans="1:18">
      <c r="A11" s="39" t="s">
        <v>427</v>
      </c>
      <c r="B11" s="40" t="s">
        <v>428</v>
      </c>
      <c r="C11" s="40" t="s">
        <v>429</v>
      </c>
      <c r="D11" s="82">
        <v>200000</v>
      </c>
      <c r="E11" s="41">
        <v>191736891.83000001</v>
      </c>
      <c r="F11" s="81">
        <f t="shared" ref="F11:F32" si="0">E11/D11</f>
        <v>958.68445915000007</v>
      </c>
      <c r="G11" s="82">
        <v>180000</v>
      </c>
      <c r="H11" s="41">
        <v>270670000</v>
      </c>
      <c r="I11" s="81">
        <f t="shared" ref="I11:I32" si="1">H11/G11</f>
        <v>1503.7222222222222</v>
      </c>
      <c r="J11" s="82">
        <v>180000</v>
      </c>
      <c r="K11" s="41">
        <v>270670000</v>
      </c>
      <c r="L11" s="81">
        <f t="shared" ref="L11:L32" si="2">K11/J11</f>
        <v>1503.7222222222222</v>
      </c>
      <c r="M11" s="82">
        <v>72018</v>
      </c>
      <c r="N11" s="41">
        <v>17846705.109999999</v>
      </c>
      <c r="O11" s="81">
        <f t="shared" ref="O11" si="3">N11/M11</f>
        <v>247.80895206753866</v>
      </c>
      <c r="P11" s="41">
        <f>O11-F11</f>
        <v>-710.87550708246135</v>
      </c>
      <c r="Q11" s="41">
        <f>O11-I11</f>
        <v>-1255.9132701546835</v>
      </c>
      <c r="R11" s="43">
        <f>O11-L11</f>
        <v>-1255.9132701546835</v>
      </c>
    </row>
    <row r="12" spans="1:18">
      <c r="A12" s="39" t="s">
        <v>430</v>
      </c>
      <c r="B12" s="40" t="s">
        <v>431</v>
      </c>
      <c r="C12" s="40" t="s">
        <v>432</v>
      </c>
      <c r="D12" s="82">
        <v>3480</v>
      </c>
      <c r="E12" s="41">
        <v>2916666361.02</v>
      </c>
      <c r="F12" s="81">
        <f t="shared" si="0"/>
        <v>838122.51753448276</v>
      </c>
      <c r="G12" s="82">
        <v>4650</v>
      </c>
      <c r="H12" s="41">
        <v>3161041000</v>
      </c>
      <c r="I12" s="81">
        <f t="shared" si="1"/>
        <v>679793.7634408602</v>
      </c>
      <c r="J12" s="82">
        <v>4650</v>
      </c>
      <c r="K12" s="41">
        <v>3147897000</v>
      </c>
      <c r="L12" s="81">
        <f t="shared" si="2"/>
        <v>676967.09677419357</v>
      </c>
      <c r="M12" s="83">
        <v>1341</v>
      </c>
      <c r="N12" s="41">
        <v>914894254.88000011</v>
      </c>
      <c r="O12" s="81">
        <f t="shared" ref="O12:O32" si="4">N12/M12</f>
        <v>682247.76650261006</v>
      </c>
      <c r="P12" s="41">
        <f t="shared" ref="P12:P19" si="5">O12-F12</f>
        <v>-155874.7510318727</v>
      </c>
      <c r="Q12" s="41">
        <f t="shared" ref="Q12:Q19" si="6">O12-I12</f>
        <v>2454.003061749856</v>
      </c>
      <c r="R12" s="43">
        <f t="shared" ref="R12:R19" si="7">O12-L12</f>
        <v>5280.6697284164838</v>
      </c>
    </row>
    <row r="13" spans="1:18">
      <c r="A13" s="39" t="s">
        <v>433</v>
      </c>
      <c r="B13" s="40" t="s">
        <v>434</v>
      </c>
      <c r="C13" s="40" t="s">
        <v>432</v>
      </c>
      <c r="D13" s="82">
        <v>24513</v>
      </c>
      <c r="E13" s="41">
        <v>509121467.39999998</v>
      </c>
      <c r="F13" s="81">
        <f t="shared" si="0"/>
        <v>20769.447533961571</v>
      </c>
      <c r="G13" s="82">
        <v>20000</v>
      </c>
      <c r="H13" s="41">
        <v>562023000</v>
      </c>
      <c r="I13" s="81">
        <f t="shared" si="1"/>
        <v>28101.15</v>
      </c>
      <c r="J13" s="82">
        <v>20000</v>
      </c>
      <c r="K13" s="41">
        <v>562885000</v>
      </c>
      <c r="L13" s="81">
        <f t="shared" si="2"/>
        <v>28144.25</v>
      </c>
      <c r="M13" s="83">
        <v>6811</v>
      </c>
      <c r="N13" s="41">
        <v>168787703</v>
      </c>
      <c r="O13" s="81">
        <f t="shared" si="4"/>
        <v>24781.633093525179</v>
      </c>
      <c r="P13" s="41">
        <f t="shared" si="5"/>
        <v>4012.185559563608</v>
      </c>
      <c r="Q13" s="41">
        <f t="shared" si="6"/>
        <v>-3319.5169064748225</v>
      </c>
      <c r="R13" s="43">
        <f t="shared" si="7"/>
        <v>-3362.616906474821</v>
      </c>
    </row>
    <row r="14" spans="1:18">
      <c r="A14" s="39" t="s">
        <v>435</v>
      </c>
      <c r="B14" s="40" t="s">
        <v>436</v>
      </c>
      <c r="C14" s="40" t="s">
        <v>432</v>
      </c>
      <c r="D14" s="82">
        <v>4736</v>
      </c>
      <c r="E14" s="41">
        <v>9999560</v>
      </c>
      <c r="F14" s="81">
        <f t="shared" si="0"/>
        <v>2111.3935810810813</v>
      </c>
      <c r="G14" s="82">
        <v>5000</v>
      </c>
      <c r="H14" s="41">
        <v>13062000</v>
      </c>
      <c r="I14" s="81">
        <f t="shared" si="1"/>
        <v>2612.4</v>
      </c>
      <c r="J14" s="82">
        <v>5000</v>
      </c>
      <c r="K14" s="41">
        <v>13062000</v>
      </c>
      <c r="L14" s="81">
        <f t="shared" si="2"/>
        <v>2612.4</v>
      </c>
      <c r="M14" s="83">
        <v>2329</v>
      </c>
      <c r="N14" s="41">
        <v>3548160</v>
      </c>
      <c r="O14" s="81">
        <f t="shared" si="4"/>
        <v>1523.4693001288106</v>
      </c>
      <c r="P14" s="41">
        <f t="shared" si="5"/>
        <v>-587.92428095227069</v>
      </c>
      <c r="Q14" s="41">
        <f t="shared" si="6"/>
        <v>-1088.9306998711895</v>
      </c>
      <c r="R14" s="43">
        <f t="shared" si="7"/>
        <v>-1088.9306998711895</v>
      </c>
    </row>
    <row r="15" spans="1:18">
      <c r="A15" s="39" t="s">
        <v>437</v>
      </c>
      <c r="B15" s="40" t="s">
        <v>438</v>
      </c>
      <c r="C15" s="40" t="s">
        <v>439</v>
      </c>
      <c r="D15" s="82">
        <v>476</v>
      </c>
      <c r="E15" s="41">
        <v>310680178</v>
      </c>
      <c r="F15" s="81">
        <f t="shared" si="0"/>
        <v>652689.44957983191</v>
      </c>
      <c r="G15" s="82">
        <v>900</v>
      </c>
      <c r="H15" s="41">
        <v>352352000</v>
      </c>
      <c r="I15" s="81">
        <f t="shared" si="1"/>
        <v>391502.22222222225</v>
      </c>
      <c r="J15" s="82">
        <v>900</v>
      </c>
      <c r="K15" s="41">
        <v>352582000</v>
      </c>
      <c r="L15" s="81">
        <f t="shared" si="2"/>
        <v>391757.77777777775</v>
      </c>
      <c r="M15" s="83">
        <v>183</v>
      </c>
      <c r="N15" s="41">
        <v>112792446</v>
      </c>
      <c r="O15" s="81">
        <f t="shared" si="4"/>
        <v>616352.16393442627</v>
      </c>
      <c r="P15" s="41">
        <f t="shared" si="5"/>
        <v>-36337.285645405645</v>
      </c>
      <c r="Q15" s="41">
        <f t="shared" si="6"/>
        <v>224849.94171220402</v>
      </c>
      <c r="R15" s="43">
        <f t="shared" si="7"/>
        <v>224594.38615664851</v>
      </c>
    </row>
    <row r="16" spans="1:18">
      <c r="A16" s="39" t="s">
        <v>440</v>
      </c>
      <c r="B16" s="40" t="s">
        <v>441</v>
      </c>
      <c r="C16" s="40" t="s">
        <v>442</v>
      </c>
      <c r="D16" s="82">
        <v>11920</v>
      </c>
      <c r="E16" s="41">
        <v>18046140</v>
      </c>
      <c r="F16" s="81">
        <f t="shared" si="0"/>
        <v>1513.9379194630872</v>
      </c>
      <c r="G16" s="82">
        <v>12500</v>
      </c>
      <c r="H16" s="41">
        <v>26970000</v>
      </c>
      <c r="I16" s="81">
        <f t="shared" si="1"/>
        <v>2157.6</v>
      </c>
      <c r="J16" s="82">
        <v>12500</v>
      </c>
      <c r="K16" s="41">
        <v>26970000</v>
      </c>
      <c r="L16" s="81">
        <f t="shared" si="2"/>
        <v>2157.6</v>
      </c>
      <c r="M16" s="82">
        <v>2273</v>
      </c>
      <c r="N16" s="41">
        <v>8775000</v>
      </c>
      <c r="O16" s="81">
        <f t="shared" si="4"/>
        <v>3860.5367355917292</v>
      </c>
      <c r="P16" s="41">
        <f t="shared" si="5"/>
        <v>2346.5988161286423</v>
      </c>
      <c r="Q16" s="41">
        <f t="shared" si="6"/>
        <v>1702.9367355917293</v>
      </c>
      <c r="R16" s="43">
        <f t="shared" si="7"/>
        <v>1702.9367355917293</v>
      </c>
    </row>
    <row r="17" spans="1:18">
      <c r="A17" s="39" t="s">
        <v>443</v>
      </c>
      <c r="B17" s="40" t="s">
        <v>444</v>
      </c>
      <c r="C17" s="69" t="s">
        <v>445</v>
      </c>
      <c r="D17" s="83">
        <v>224545</v>
      </c>
      <c r="E17" s="44">
        <v>108835752.09999999</v>
      </c>
      <c r="F17" s="81">
        <f t="shared" si="0"/>
        <v>484.69461399719432</v>
      </c>
      <c r="G17" s="82">
        <v>280000</v>
      </c>
      <c r="H17" s="44">
        <v>159700000</v>
      </c>
      <c r="I17" s="81">
        <f t="shared" si="1"/>
        <v>570.35714285714289</v>
      </c>
      <c r="J17" s="82">
        <v>280000</v>
      </c>
      <c r="K17" s="44">
        <v>159700000</v>
      </c>
      <c r="L17" s="81">
        <f t="shared" si="2"/>
        <v>570.35714285714289</v>
      </c>
      <c r="M17" s="82">
        <v>4070</v>
      </c>
      <c r="N17" s="44">
        <v>85498809.200000003</v>
      </c>
      <c r="O17" s="81">
        <f t="shared" si="4"/>
        <v>21007.078427518427</v>
      </c>
      <c r="P17" s="41">
        <f t="shared" si="5"/>
        <v>20522.383813521232</v>
      </c>
      <c r="Q17" s="41">
        <f t="shared" si="6"/>
        <v>20436.721284661286</v>
      </c>
      <c r="R17" s="43">
        <f t="shared" si="7"/>
        <v>20436.721284661286</v>
      </c>
    </row>
    <row r="18" spans="1:18">
      <c r="A18" s="39" t="s">
        <v>446</v>
      </c>
      <c r="B18" s="40" t="s">
        <v>447</v>
      </c>
      <c r="C18" s="69" t="s">
        <v>448</v>
      </c>
      <c r="D18" s="83">
        <v>82</v>
      </c>
      <c r="E18" s="44">
        <v>46247407</v>
      </c>
      <c r="F18" s="81">
        <f t="shared" si="0"/>
        <v>563992.76829268294</v>
      </c>
      <c r="G18" s="82">
        <v>70</v>
      </c>
      <c r="H18" s="44">
        <v>73578000</v>
      </c>
      <c r="I18" s="81">
        <f t="shared" si="1"/>
        <v>1051114.2857142857</v>
      </c>
      <c r="J18" s="82">
        <v>70</v>
      </c>
      <c r="K18" s="44">
        <v>73578000</v>
      </c>
      <c r="L18" s="81">
        <f t="shared" si="2"/>
        <v>1051114.2857142857</v>
      </c>
      <c r="M18" s="83">
        <v>9</v>
      </c>
      <c r="N18" s="44">
        <v>16638157</v>
      </c>
      <c r="O18" s="81">
        <f t="shared" si="4"/>
        <v>1848684.111111111</v>
      </c>
      <c r="P18" s="41">
        <f t="shared" si="5"/>
        <v>1284691.3428184281</v>
      </c>
      <c r="Q18" s="41">
        <f t="shared" si="6"/>
        <v>797569.82539682533</v>
      </c>
      <c r="R18" s="43">
        <f t="shared" si="7"/>
        <v>797569.82539682533</v>
      </c>
    </row>
    <row r="19" spans="1:18">
      <c r="A19" s="39" t="s">
        <v>449</v>
      </c>
      <c r="B19" s="40" t="s">
        <v>450</v>
      </c>
      <c r="C19" s="69" t="s">
        <v>451</v>
      </c>
      <c r="D19" s="83">
        <v>0</v>
      </c>
      <c r="E19" s="44">
        <v>81272415.5</v>
      </c>
      <c r="F19" s="81" t="e">
        <f t="shared" si="0"/>
        <v>#DIV/0!</v>
      </c>
      <c r="G19" s="82">
        <v>1</v>
      </c>
      <c r="H19" s="44">
        <v>85821000</v>
      </c>
      <c r="I19" s="81">
        <f t="shared" si="1"/>
        <v>85821000</v>
      </c>
      <c r="J19" s="82">
        <v>1</v>
      </c>
      <c r="K19" s="44">
        <v>104931000</v>
      </c>
      <c r="L19" s="81">
        <f t="shared" si="2"/>
        <v>104931000</v>
      </c>
      <c r="M19" s="83">
        <v>0</v>
      </c>
      <c r="N19" s="44">
        <v>30805317</v>
      </c>
      <c r="O19" s="81" t="e">
        <f t="shared" si="4"/>
        <v>#DIV/0!</v>
      </c>
      <c r="P19" s="41" t="e">
        <f t="shared" si="5"/>
        <v>#DIV/0!</v>
      </c>
      <c r="Q19" s="41" t="e">
        <f t="shared" si="6"/>
        <v>#DIV/0!</v>
      </c>
      <c r="R19" s="43" t="e">
        <f t="shared" si="7"/>
        <v>#DIV/0!</v>
      </c>
    </row>
    <row r="20" spans="1:18">
      <c r="A20" s="39" t="s">
        <v>532</v>
      </c>
      <c r="B20" s="40"/>
      <c r="C20" s="69"/>
      <c r="D20" s="83"/>
      <c r="E20" s="44"/>
      <c r="F20" s="81"/>
      <c r="G20" s="82"/>
      <c r="H20" s="44">
        <v>160570000</v>
      </c>
      <c r="I20" s="81"/>
      <c r="J20" s="82"/>
      <c r="K20" s="44">
        <v>160570000</v>
      </c>
      <c r="L20" s="81"/>
      <c r="M20" s="83">
        <v>5223</v>
      </c>
      <c r="N20" s="44">
        <v>60897040</v>
      </c>
      <c r="O20" s="81">
        <f t="shared" si="4"/>
        <v>11659.398812942753</v>
      </c>
      <c r="P20" s="41">
        <f t="shared" ref="P20:P32" si="8">O20-F20</f>
        <v>11659.398812942753</v>
      </c>
      <c r="Q20" s="41">
        <f t="shared" ref="Q20:Q32" si="9">O20-I20</f>
        <v>11659.398812942753</v>
      </c>
      <c r="R20" s="43">
        <f t="shared" ref="R20:R32" si="10">O20-L20</f>
        <v>11659.398812942753</v>
      </c>
    </row>
    <row r="21" spans="1:18">
      <c r="A21" s="39" t="s">
        <v>452</v>
      </c>
      <c r="B21" s="40" t="s">
        <v>453</v>
      </c>
      <c r="C21" s="69" t="s">
        <v>217</v>
      </c>
      <c r="D21" s="83"/>
      <c r="E21" s="44"/>
      <c r="F21" s="81" t="e">
        <f t="shared" si="0"/>
        <v>#DIV/0!</v>
      </c>
      <c r="G21" s="82"/>
      <c r="H21" s="44"/>
      <c r="I21" s="81" t="e">
        <f t="shared" si="1"/>
        <v>#DIV/0!</v>
      </c>
      <c r="J21" s="82"/>
      <c r="K21" s="44">
        <v>15436390</v>
      </c>
      <c r="L21" s="81" t="e">
        <f t="shared" si="2"/>
        <v>#DIV/0!</v>
      </c>
      <c r="M21" s="82"/>
      <c r="N21" s="44"/>
      <c r="O21" s="81" t="e">
        <f t="shared" si="4"/>
        <v>#DIV/0!</v>
      </c>
      <c r="P21" s="41" t="e">
        <f t="shared" si="8"/>
        <v>#DIV/0!</v>
      </c>
      <c r="Q21" s="41" t="e">
        <f t="shared" si="9"/>
        <v>#DIV/0!</v>
      </c>
      <c r="R21" s="43" t="e">
        <f t="shared" si="10"/>
        <v>#DIV/0!</v>
      </c>
    </row>
    <row r="22" spans="1:18">
      <c r="A22" s="39" t="s">
        <v>454</v>
      </c>
      <c r="B22" s="40" t="s">
        <v>455</v>
      </c>
      <c r="C22" s="69" t="s">
        <v>355</v>
      </c>
      <c r="D22" s="84">
        <v>1200</v>
      </c>
      <c r="E22" s="44">
        <v>223941626</v>
      </c>
      <c r="F22" s="81">
        <f t="shared" si="0"/>
        <v>186618.02166666667</v>
      </c>
      <c r="G22" s="65">
        <v>0</v>
      </c>
      <c r="H22" s="44">
        <v>0</v>
      </c>
      <c r="I22" s="81" t="e">
        <f t="shared" si="1"/>
        <v>#DIV/0!</v>
      </c>
      <c r="J22" s="82"/>
      <c r="K22" s="44">
        <v>971283</v>
      </c>
      <c r="L22" s="81" t="e">
        <f t="shared" si="2"/>
        <v>#DIV/0!</v>
      </c>
      <c r="M22" s="129">
        <v>0</v>
      </c>
      <c r="N22" s="44">
        <v>0</v>
      </c>
      <c r="O22" s="81" t="e">
        <f t="shared" si="4"/>
        <v>#DIV/0!</v>
      </c>
      <c r="P22" s="41" t="e">
        <f t="shared" si="8"/>
        <v>#DIV/0!</v>
      </c>
      <c r="Q22" s="41" t="e">
        <f t="shared" si="9"/>
        <v>#DIV/0!</v>
      </c>
      <c r="R22" s="43" t="e">
        <f t="shared" si="10"/>
        <v>#DIV/0!</v>
      </c>
    </row>
    <row r="23" spans="1:18">
      <c r="A23" s="39" t="s">
        <v>456</v>
      </c>
      <c r="B23" s="40" t="s">
        <v>457</v>
      </c>
      <c r="C23" s="69" t="s">
        <v>355</v>
      </c>
      <c r="D23" s="84">
        <v>1</v>
      </c>
      <c r="E23" s="44">
        <v>1344498</v>
      </c>
      <c r="F23" s="81">
        <f t="shared" si="0"/>
        <v>1344498</v>
      </c>
      <c r="G23" s="65">
        <v>0</v>
      </c>
      <c r="H23" s="44">
        <v>0</v>
      </c>
      <c r="I23" s="81" t="e">
        <f t="shared" si="1"/>
        <v>#DIV/0!</v>
      </c>
      <c r="J23" s="82"/>
      <c r="K23" s="44"/>
      <c r="L23" s="81" t="e">
        <f t="shared" si="2"/>
        <v>#DIV/0!</v>
      </c>
      <c r="M23" s="129">
        <v>0</v>
      </c>
      <c r="N23" s="44">
        <v>0</v>
      </c>
      <c r="O23" s="81" t="e">
        <f t="shared" si="4"/>
        <v>#DIV/0!</v>
      </c>
      <c r="P23" s="41" t="e">
        <f t="shared" si="8"/>
        <v>#DIV/0!</v>
      </c>
      <c r="Q23" s="41" t="e">
        <f t="shared" si="9"/>
        <v>#DIV/0!</v>
      </c>
      <c r="R23" s="43" t="e">
        <f t="shared" si="10"/>
        <v>#DIV/0!</v>
      </c>
    </row>
    <row r="24" spans="1:18">
      <c r="A24" s="39" t="s">
        <v>458</v>
      </c>
      <c r="B24" s="40" t="s">
        <v>459</v>
      </c>
      <c r="C24" s="69" t="s">
        <v>188</v>
      </c>
      <c r="D24" s="65">
        <v>0</v>
      </c>
      <c r="E24" s="44">
        <v>0</v>
      </c>
      <c r="F24" s="81" t="e">
        <f t="shared" si="0"/>
        <v>#DIV/0!</v>
      </c>
      <c r="G24" s="65">
        <v>0</v>
      </c>
      <c r="H24" s="44">
        <v>0</v>
      </c>
      <c r="I24" s="81" t="e">
        <f t="shared" si="1"/>
        <v>#DIV/0!</v>
      </c>
      <c r="J24" s="82"/>
      <c r="K24" s="44"/>
      <c r="L24" s="81" t="e">
        <f t="shared" si="2"/>
        <v>#DIV/0!</v>
      </c>
      <c r="M24" s="130"/>
      <c r="N24" s="44"/>
      <c r="O24" s="81" t="e">
        <f t="shared" si="4"/>
        <v>#DIV/0!</v>
      </c>
      <c r="P24" s="41" t="e">
        <f t="shared" si="8"/>
        <v>#DIV/0!</v>
      </c>
      <c r="Q24" s="41" t="e">
        <f t="shared" si="9"/>
        <v>#DIV/0!</v>
      </c>
      <c r="R24" s="43" t="e">
        <f t="shared" si="10"/>
        <v>#DIV/0!</v>
      </c>
    </row>
    <row r="25" spans="1:18">
      <c r="A25" s="39" t="s">
        <v>460</v>
      </c>
      <c r="B25" s="40" t="s">
        <v>461</v>
      </c>
      <c r="C25" s="69" t="s">
        <v>286</v>
      </c>
      <c r="D25" s="65">
        <v>0</v>
      </c>
      <c r="E25" s="44">
        <v>0</v>
      </c>
      <c r="F25" s="81" t="e">
        <f t="shared" si="0"/>
        <v>#DIV/0!</v>
      </c>
      <c r="G25" s="65">
        <v>0</v>
      </c>
      <c r="H25" s="44">
        <v>0</v>
      </c>
      <c r="I25" s="81" t="e">
        <f t="shared" si="1"/>
        <v>#DIV/0!</v>
      </c>
      <c r="J25" s="65"/>
      <c r="K25" s="44">
        <v>41886360</v>
      </c>
      <c r="L25" s="81" t="e">
        <f t="shared" si="2"/>
        <v>#DIV/0!</v>
      </c>
      <c r="M25" s="130"/>
      <c r="N25" s="44"/>
      <c r="O25" s="81" t="e">
        <f t="shared" si="4"/>
        <v>#DIV/0!</v>
      </c>
      <c r="P25" s="41" t="e">
        <f t="shared" si="8"/>
        <v>#DIV/0!</v>
      </c>
      <c r="Q25" s="41" t="e">
        <f t="shared" si="9"/>
        <v>#DIV/0!</v>
      </c>
      <c r="R25" s="43" t="e">
        <f t="shared" si="10"/>
        <v>#DIV/0!</v>
      </c>
    </row>
    <row r="26" spans="1:18">
      <c r="A26" s="39" t="s">
        <v>462</v>
      </c>
      <c r="B26" s="40" t="s">
        <v>463</v>
      </c>
      <c r="C26" s="69" t="s">
        <v>464</v>
      </c>
      <c r="D26" s="65">
        <v>35</v>
      </c>
      <c r="E26" s="44">
        <v>12993600</v>
      </c>
      <c r="F26" s="81">
        <f t="shared" si="0"/>
        <v>371245.71428571426</v>
      </c>
      <c r="G26" s="65">
        <v>0</v>
      </c>
      <c r="H26" s="44">
        <v>0</v>
      </c>
      <c r="I26" s="81" t="e">
        <f t="shared" si="1"/>
        <v>#DIV/0!</v>
      </c>
      <c r="J26" s="65"/>
      <c r="K26" s="44"/>
      <c r="L26" s="81" t="e">
        <f t="shared" si="2"/>
        <v>#DIV/0!</v>
      </c>
      <c r="M26" s="130">
        <v>0</v>
      </c>
      <c r="N26" s="44">
        <v>0</v>
      </c>
      <c r="O26" s="81" t="e">
        <f t="shared" si="4"/>
        <v>#DIV/0!</v>
      </c>
      <c r="P26" s="41" t="e">
        <f t="shared" si="8"/>
        <v>#DIV/0!</v>
      </c>
      <c r="Q26" s="41" t="e">
        <f t="shared" si="9"/>
        <v>#DIV/0!</v>
      </c>
      <c r="R26" s="43" t="e">
        <f t="shared" si="10"/>
        <v>#DIV/0!</v>
      </c>
    </row>
    <row r="27" spans="1:18">
      <c r="A27" s="39" t="s">
        <v>465</v>
      </c>
      <c r="B27" s="40" t="s">
        <v>466</v>
      </c>
      <c r="C27" s="69" t="s">
        <v>286</v>
      </c>
      <c r="D27" s="65">
        <v>0</v>
      </c>
      <c r="E27" s="44">
        <v>0</v>
      </c>
      <c r="F27" s="81" t="e">
        <f t="shared" si="0"/>
        <v>#DIV/0!</v>
      </c>
      <c r="G27" s="65">
        <v>0</v>
      </c>
      <c r="H27" s="44">
        <v>0</v>
      </c>
      <c r="I27" s="81" t="e">
        <f t="shared" si="1"/>
        <v>#DIV/0!</v>
      </c>
      <c r="J27" s="65"/>
      <c r="K27" s="44"/>
      <c r="L27" s="81" t="e">
        <f t="shared" si="2"/>
        <v>#DIV/0!</v>
      </c>
      <c r="M27" s="130"/>
      <c r="N27" s="44"/>
      <c r="O27" s="81" t="e">
        <f t="shared" si="4"/>
        <v>#DIV/0!</v>
      </c>
      <c r="P27" s="41" t="e">
        <f t="shared" si="8"/>
        <v>#DIV/0!</v>
      </c>
      <c r="Q27" s="41" t="e">
        <f t="shared" si="9"/>
        <v>#DIV/0!</v>
      </c>
      <c r="R27" s="43" t="e">
        <f t="shared" si="10"/>
        <v>#DIV/0!</v>
      </c>
    </row>
    <row r="28" spans="1:18">
      <c r="A28" s="39" t="s">
        <v>467</v>
      </c>
      <c r="B28" s="40" t="s">
        <v>468</v>
      </c>
      <c r="C28" s="69" t="s">
        <v>286</v>
      </c>
      <c r="D28" s="65"/>
      <c r="E28" s="44">
        <v>600000</v>
      </c>
      <c r="F28" s="81" t="e">
        <f t="shared" si="0"/>
        <v>#DIV/0!</v>
      </c>
      <c r="G28" s="65">
        <v>0</v>
      </c>
      <c r="H28" s="44">
        <v>0</v>
      </c>
      <c r="I28" s="81" t="e">
        <f t="shared" si="1"/>
        <v>#DIV/0!</v>
      </c>
      <c r="J28" s="44"/>
      <c r="K28" s="44"/>
      <c r="L28" s="81" t="e">
        <f t="shared" si="2"/>
        <v>#DIV/0!</v>
      </c>
      <c r="M28" s="130"/>
      <c r="N28" s="44"/>
      <c r="O28" s="81" t="e">
        <f t="shared" si="4"/>
        <v>#DIV/0!</v>
      </c>
      <c r="P28" s="41" t="e">
        <f t="shared" si="8"/>
        <v>#DIV/0!</v>
      </c>
      <c r="Q28" s="41" t="e">
        <f t="shared" si="9"/>
        <v>#DIV/0!</v>
      </c>
      <c r="R28" s="43" t="e">
        <f t="shared" si="10"/>
        <v>#DIV/0!</v>
      </c>
    </row>
    <row r="29" spans="1:18">
      <c r="A29" s="39" t="s">
        <v>229</v>
      </c>
      <c r="B29" s="40" t="s">
        <v>469</v>
      </c>
      <c r="C29" s="69" t="s">
        <v>355</v>
      </c>
      <c r="D29" s="65"/>
      <c r="E29" s="44">
        <v>1012168.8</v>
      </c>
      <c r="F29" s="81" t="e">
        <f t="shared" si="0"/>
        <v>#DIV/0!</v>
      </c>
      <c r="G29" s="65">
        <v>0</v>
      </c>
      <c r="H29" s="44">
        <v>0</v>
      </c>
      <c r="I29" s="81" t="e">
        <f t="shared" si="1"/>
        <v>#DIV/0!</v>
      </c>
      <c r="J29" s="44"/>
      <c r="K29" s="44"/>
      <c r="L29" s="81" t="e">
        <f t="shared" si="2"/>
        <v>#DIV/0!</v>
      </c>
      <c r="M29" s="130"/>
      <c r="N29" s="44"/>
      <c r="O29" s="81" t="e">
        <f t="shared" si="4"/>
        <v>#DIV/0!</v>
      </c>
      <c r="P29" s="41" t="e">
        <f t="shared" si="8"/>
        <v>#DIV/0!</v>
      </c>
      <c r="Q29" s="41" t="e">
        <f t="shared" si="9"/>
        <v>#DIV/0!</v>
      </c>
      <c r="R29" s="43" t="e">
        <f t="shared" si="10"/>
        <v>#DIV/0!</v>
      </c>
    </row>
    <row r="30" spans="1:18">
      <c r="A30" s="39" t="s">
        <v>470</v>
      </c>
      <c r="B30" s="40" t="s">
        <v>471</v>
      </c>
      <c r="C30" s="69" t="s">
        <v>286</v>
      </c>
      <c r="D30" s="65">
        <v>1</v>
      </c>
      <c r="E30" s="44">
        <v>715215</v>
      </c>
      <c r="F30" s="81">
        <f t="shared" si="0"/>
        <v>715215</v>
      </c>
      <c r="G30" s="65">
        <v>0</v>
      </c>
      <c r="H30" s="44">
        <v>0</v>
      </c>
      <c r="I30" s="81" t="e">
        <f t="shared" si="1"/>
        <v>#DIV/0!</v>
      </c>
      <c r="J30" s="44"/>
      <c r="K30" s="44"/>
      <c r="L30" s="81" t="e">
        <f t="shared" si="2"/>
        <v>#DIV/0!</v>
      </c>
      <c r="M30" s="130"/>
      <c r="N30" s="44"/>
      <c r="O30" s="81" t="e">
        <f t="shared" si="4"/>
        <v>#DIV/0!</v>
      </c>
      <c r="P30" s="41" t="e">
        <f t="shared" si="8"/>
        <v>#DIV/0!</v>
      </c>
      <c r="Q30" s="41" t="e">
        <f t="shared" si="9"/>
        <v>#DIV/0!</v>
      </c>
      <c r="R30" s="43" t="e">
        <f t="shared" si="10"/>
        <v>#DIV/0!</v>
      </c>
    </row>
    <row r="31" spans="1:18">
      <c r="A31" s="39" t="s">
        <v>472</v>
      </c>
      <c r="B31" s="40" t="s">
        <v>473</v>
      </c>
      <c r="C31" s="69" t="s">
        <v>286</v>
      </c>
      <c r="D31" s="65">
        <v>5</v>
      </c>
      <c r="E31" s="44">
        <v>72900</v>
      </c>
      <c r="F31" s="81">
        <f t="shared" si="0"/>
        <v>14580</v>
      </c>
      <c r="G31" s="65">
        <v>0</v>
      </c>
      <c r="H31" s="44">
        <v>0</v>
      </c>
      <c r="I31" s="81" t="e">
        <f t="shared" si="1"/>
        <v>#DIV/0!</v>
      </c>
      <c r="J31" s="44"/>
      <c r="K31" s="44">
        <v>4474232</v>
      </c>
      <c r="L31" s="81" t="e">
        <f t="shared" si="2"/>
        <v>#DIV/0!</v>
      </c>
      <c r="M31" s="130"/>
      <c r="N31" s="44"/>
      <c r="O31" s="81" t="e">
        <f t="shared" si="4"/>
        <v>#DIV/0!</v>
      </c>
      <c r="P31" s="41" t="e">
        <f t="shared" si="8"/>
        <v>#DIV/0!</v>
      </c>
      <c r="Q31" s="41" t="e">
        <f t="shared" si="9"/>
        <v>#DIV/0!</v>
      </c>
      <c r="R31" s="43" t="e">
        <f t="shared" si="10"/>
        <v>#DIV/0!</v>
      </c>
    </row>
    <row r="32" spans="1:18">
      <c r="A32" s="39" t="s">
        <v>353</v>
      </c>
      <c r="B32" s="40"/>
      <c r="C32" s="69"/>
      <c r="D32" s="65"/>
      <c r="E32" s="44"/>
      <c r="F32" s="81" t="e">
        <f t="shared" si="0"/>
        <v>#DIV/0!</v>
      </c>
      <c r="G32" s="65">
        <v>0</v>
      </c>
      <c r="H32" s="44">
        <v>0</v>
      </c>
      <c r="I32" s="81" t="e">
        <f t="shared" si="1"/>
        <v>#DIV/0!</v>
      </c>
      <c r="J32" s="44"/>
      <c r="K32" s="44">
        <v>3139735</v>
      </c>
      <c r="L32" s="81" t="e">
        <f t="shared" si="2"/>
        <v>#DIV/0!</v>
      </c>
      <c r="M32" s="130">
        <v>0</v>
      </c>
      <c r="N32" s="44">
        <v>0</v>
      </c>
      <c r="O32" s="81" t="e">
        <f t="shared" si="4"/>
        <v>#DIV/0!</v>
      </c>
      <c r="P32" s="41" t="e">
        <f t="shared" si="8"/>
        <v>#DIV/0!</v>
      </c>
      <c r="Q32" s="41" t="e">
        <f t="shared" si="9"/>
        <v>#DIV/0!</v>
      </c>
      <c r="R32" s="43" t="e">
        <f t="shared" si="10"/>
        <v>#DIV/0!</v>
      </c>
    </row>
    <row r="33" spans="1:18" s="18" customFormat="1">
      <c r="A33" s="45" t="s">
        <v>192</v>
      </c>
      <c r="B33" s="46" t="s">
        <v>91</v>
      </c>
      <c r="C33" s="85"/>
      <c r="D33" s="71"/>
      <c r="E33" s="70">
        <f>SUM(E11:E32)</f>
        <v>4433286180.6500006</v>
      </c>
      <c r="F33" s="71"/>
      <c r="G33" s="71"/>
      <c r="H33" s="70">
        <f>SUM(H11:H32)</f>
        <v>4865787000</v>
      </c>
      <c r="I33" s="71"/>
      <c r="J33" s="71"/>
      <c r="K33" s="70">
        <f>SUM(K11:K32)</f>
        <v>4938753000</v>
      </c>
      <c r="L33" s="71"/>
      <c r="M33" s="71"/>
      <c r="N33" s="70">
        <f>SUM(N11:N32)</f>
        <v>1420483592.1900003</v>
      </c>
      <c r="O33" s="71"/>
      <c r="P33" s="71"/>
      <c r="Q33" s="71"/>
      <c r="R33" s="72"/>
    </row>
    <row r="34" spans="1:18" ht="23.25" customHeight="1">
      <c r="A34" s="477" t="s">
        <v>193</v>
      </c>
      <c r="B34" s="477"/>
      <c r="C34" s="74"/>
      <c r="D34" s="74"/>
      <c r="E34" s="73"/>
      <c r="F34" s="75"/>
      <c r="G34" s="74"/>
      <c r="H34" s="73"/>
      <c r="I34" s="75"/>
      <c r="J34" s="74"/>
      <c r="K34" s="73"/>
      <c r="L34" s="75"/>
      <c r="M34" s="74"/>
      <c r="N34" s="73"/>
      <c r="O34" s="75"/>
      <c r="P34" s="74"/>
      <c r="Q34" s="73"/>
      <c r="R34" s="76"/>
    </row>
    <row r="35" spans="1:18">
      <c r="A35" s="77" t="s">
        <v>430</v>
      </c>
      <c r="B35" s="40" t="s">
        <v>431</v>
      </c>
      <c r="C35" s="64" t="s">
        <v>432</v>
      </c>
      <c r="D35" s="78"/>
      <c r="E35" s="79">
        <v>3191281.6</v>
      </c>
      <c r="F35" s="78"/>
      <c r="G35" s="78"/>
      <c r="H35" s="79">
        <v>0</v>
      </c>
      <c r="I35" s="78"/>
      <c r="J35" s="78"/>
      <c r="K35" s="79">
        <v>0</v>
      </c>
      <c r="L35" s="78"/>
      <c r="M35" s="78"/>
      <c r="N35" s="79">
        <v>71000</v>
      </c>
      <c r="O35" s="78"/>
      <c r="P35" s="86">
        <f>O35-F35</f>
        <v>0</v>
      </c>
      <c r="Q35" s="78"/>
      <c r="R35" s="87"/>
    </row>
    <row r="36" spans="1:18" ht="24">
      <c r="A36" s="77" t="s">
        <v>446</v>
      </c>
      <c r="B36" s="40" t="s">
        <v>447</v>
      </c>
      <c r="C36" s="88" t="s">
        <v>448</v>
      </c>
      <c r="D36" s="89"/>
      <c r="E36" s="90">
        <v>1887750</v>
      </c>
      <c r="F36" s="89"/>
      <c r="G36" s="89"/>
      <c r="H36" s="90">
        <v>0</v>
      </c>
      <c r="I36" s="89"/>
      <c r="J36" s="89"/>
      <c r="K36" s="90">
        <v>0</v>
      </c>
      <c r="L36" s="89"/>
      <c r="M36" s="89"/>
      <c r="N36" s="90"/>
      <c r="O36" s="89"/>
      <c r="P36" s="91">
        <f>O36-F36</f>
        <v>0</v>
      </c>
      <c r="Q36" s="89"/>
      <c r="R36" s="92"/>
    </row>
    <row r="37" spans="1:18" s="18" customFormat="1" ht="15.75" thickBot="1">
      <c r="A37" s="54" t="s">
        <v>192</v>
      </c>
      <c r="B37" s="55" t="s">
        <v>91</v>
      </c>
      <c r="C37" s="56"/>
      <c r="D37" s="59"/>
      <c r="E37" s="57">
        <f>E35+E36</f>
        <v>5079031.5999999996</v>
      </c>
      <c r="F37" s="59"/>
      <c r="G37" s="59"/>
      <c r="H37" s="57">
        <v>0</v>
      </c>
      <c r="I37" s="59"/>
      <c r="J37" s="59"/>
      <c r="K37" s="57">
        <v>0</v>
      </c>
      <c r="L37" s="59"/>
      <c r="M37" s="59"/>
      <c r="N37" s="57">
        <f>N35+N36</f>
        <v>71000</v>
      </c>
      <c r="O37" s="59"/>
      <c r="P37" s="59"/>
      <c r="Q37" s="59"/>
      <c r="R37" s="60"/>
    </row>
    <row r="38" spans="1:18" ht="15.75" thickTop="1">
      <c r="A38" s="468"/>
      <c r="B38" s="468"/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</row>
    <row r="39" spans="1:18" customFormat="1">
      <c r="A39" s="451" t="s">
        <v>194</v>
      </c>
      <c r="B39" s="451"/>
      <c r="C39" s="52" t="s">
        <v>81</v>
      </c>
      <c r="D39" s="472" t="s">
        <v>474</v>
      </c>
      <c r="E39" s="472"/>
      <c r="F39" s="451" t="s">
        <v>80</v>
      </c>
      <c r="G39" s="451"/>
      <c r="H39" s="61" t="s">
        <v>81</v>
      </c>
      <c r="I39" s="453" t="s">
        <v>123</v>
      </c>
      <c r="J39" s="454"/>
      <c r="K39" s="472" t="s">
        <v>474</v>
      </c>
      <c r="L39" s="472"/>
      <c r="M39" s="451" t="s">
        <v>80</v>
      </c>
      <c r="N39" s="451"/>
      <c r="O39" s="61" t="s">
        <v>81</v>
      </c>
      <c r="P39" s="453" t="s">
        <v>123</v>
      </c>
      <c r="Q39" s="454"/>
    </row>
    <row r="40" spans="1:18" customFormat="1">
      <c r="A40" s="451"/>
      <c r="B40" s="451"/>
      <c r="C40" s="52" t="s">
        <v>83</v>
      </c>
      <c r="D40" s="472"/>
      <c r="E40" s="472"/>
      <c r="F40" s="451"/>
      <c r="G40" s="451"/>
      <c r="H40" s="61" t="s">
        <v>83</v>
      </c>
      <c r="I40" s="453"/>
      <c r="J40" s="454"/>
      <c r="K40" s="452"/>
      <c r="L40" s="452"/>
      <c r="M40" s="451"/>
      <c r="N40" s="451"/>
      <c r="O40" s="61" t="s">
        <v>83</v>
      </c>
      <c r="P40" s="453"/>
      <c r="Q40" s="454"/>
    </row>
    <row r="41" spans="1:18" customFormat="1" ht="15" customHeight="1">
      <c r="A41" s="451"/>
      <c r="B41" s="451"/>
      <c r="C41" s="52" t="s">
        <v>84</v>
      </c>
      <c r="D41" s="453" t="s">
        <v>535</v>
      </c>
      <c r="E41" s="454"/>
      <c r="F41" s="451"/>
      <c r="G41" s="451"/>
      <c r="H41" s="61" t="s">
        <v>84</v>
      </c>
      <c r="I41" s="453" t="s">
        <v>535</v>
      </c>
      <c r="J41" s="454"/>
      <c r="K41" s="453" t="s">
        <v>535</v>
      </c>
      <c r="L41" s="454"/>
      <c r="M41" s="451"/>
      <c r="N41" s="451"/>
      <c r="O41" s="61" t="s">
        <v>84</v>
      </c>
      <c r="P41" s="453" t="s">
        <v>535</v>
      </c>
      <c r="Q41" s="454"/>
    </row>
  </sheetData>
  <mergeCells count="33">
    <mergeCell ref="M39:N41"/>
    <mergeCell ref="P39:Q39"/>
    <mergeCell ref="D40:E40"/>
    <mergeCell ref="I40:J40"/>
    <mergeCell ref="K40:L40"/>
    <mergeCell ref="P40:Q40"/>
    <mergeCell ref="D41:E41"/>
    <mergeCell ref="I41:J41"/>
    <mergeCell ref="K41:L41"/>
    <mergeCell ref="P41:Q41"/>
    <mergeCell ref="M7:O7"/>
    <mergeCell ref="P7:R7"/>
    <mergeCell ref="A10:B10"/>
    <mergeCell ref="A34:B34"/>
    <mergeCell ref="A38:R38"/>
    <mergeCell ref="A7:A8"/>
    <mergeCell ref="B7:B8"/>
    <mergeCell ref="C7:C8"/>
    <mergeCell ref="D7:F7"/>
    <mergeCell ref="G7:I7"/>
    <mergeCell ref="J7:L7"/>
    <mergeCell ref="A39:B41"/>
    <mergeCell ref="D39:E39"/>
    <mergeCell ref="F39:G41"/>
    <mergeCell ref="I39:J39"/>
    <mergeCell ref="K39:L39"/>
    <mergeCell ref="B6:D6"/>
    <mergeCell ref="F6:R6"/>
    <mergeCell ref="A2:R2"/>
    <mergeCell ref="A3:R3"/>
    <mergeCell ref="A4:R4"/>
    <mergeCell ref="B5:D5"/>
    <mergeCell ref="F5:R5"/>
  </mergeCells>
  <pageMargins left="0" right="0" top="0" bottom="0" header="0" footer="0"/>
  <pageSetup scale="78" orientation="landscape" r:id="rId1"/>
  <colBreaks count="1" manualBreakCount="1">
    <brk id="10" max="3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outlinePr summaryBelow="0"/>
  </sheetPr>
  <dimension ref="A1:S40"/>
  <sheetViews>
    <sheetView tabSelected="1" zoomScale="90" zoomScaleNormal="90" workbookViewId="0">
      <pane xSplit="2" ySplit="10" topLeftCell="D11" activePane="bottomRight" state="frozen"/>
      <selection pane="topRight" activeCell="C1" sqref="C1"/>
      <selection pane="bottomLeft" activeCell="A11" sqref="A11"/>
      <selection pane="bottomRight" activeCell="A3" sqref="A3:R3"/>
    </sheetView>
  </sheetViews>
  <sheetFormatPr defaultColWidth="10.42578125" defaultRowHeight="15"/>
  <cols>
    <col min="1" max="1" width="17.140625" style="12" customWidth="1"/>
    <col min="2" max="2" width="48.7109375" style="12" customWidth="1"/>
    <col min="3" max="3" width="15.5703125" style="12" customWidth="1"/>
    <col min="4" max="4" width="10.7109375" style="12" customWidth="1"/>
    <col min="5" max="5" width="15.140625" style="12" customWidth="1"/>
    <col min="6" max="6" width="13.85546875" style="12" customWidth="1"/>
    <col min="7" max="7" width="12.5703125" style="12" customWidth="1"/>
    <col min="8" max="8" width="15.140625" style="12" customWidth="1"/>
    <col min="9" max="9" width="11.42578125" style="12" customWidth="1"/>
    <col min="10" max="10" width="12.5703125" style="12" customWidth="1"/>
    <col min="11" max="11" width="15.28515625" style="12" customWidth="1"/>
    <col min="12" max="12" width="13.85546875" style="12" customWidth="1"/>
    <col min="13" max="13" width="10.140625" style="12" customWidth="1"/>
    <col min="14" max="14" width="12" style="12" customWidth="1"/>
    <col min="15" max="15" width="11.42578125" style="12" customWidth="1"/>
    <col min="16" max="16" width="9.85546875" style="12" customWidth="1"/>
    <col min="17" max="17" width="9.5703125" style="12" customWidth="1"/>
    <col min="18" max="18" width="9.42578125" style="12" customWidth="1"/>
    <col min="19" max="16384" width="10.42578125" style="12"/>
  </cols>
  <sheetData>
    <row r="1" spans="1:19">
      <c r="A1" s="93"/>
      <c r="B1" s="9"/>
      <c r="C1" s="9"/>
      <c r="D1" s="9"/>
      <c r="E1" s="9"/>
      <c r="F1" s="9"/>
      <c r="G1" s="9"/>
      <c r="H1" s="9"/>
      <c r="I1" s="9"/>
      <c r="J1" s="9"/>
      <c r="K1" s="378"/>
      <c r="L1" s="9"/>
      <c r="M1" s="378"/>
      <c r="N1" s="378"/>
      <c r="P1" s="9"/>
      <c r="Q1" s="9"/>
      <c r="R1" s="9"/>
    </row>
    <row r="2" spans="1:19">
      <c r="A2" s="479" t="s">
        <v>146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</row>
    <row r="3" spans="1:19">
      <c r="A3" s="480" t="s">
        <v>1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</row>
    <row r="4" spans="1:19" ht="15.75" thickBot="1">
      <c r="A4" s="480" t="s">
        <v>2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</row>
    <row r="5" spans="1:19" ht="15.75" thickTop="1">
      <c r="A5" s="94" t="s">
        <v>147</v>
      </c>
      <c r="B5" s="481" t="s">
        <v>148</v>
      </c>
      <c r="C5" s="481"/>
      <c r="D5" s="481"/>
      <c r="E5" s="95" t="s">
        <v>5</v>
      </c>
      <c r="F5" s="482" t="s">
        <v>6</v>
      </c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</row>
    <row r="6" spans="1:19">
      <c r="A6" s="96" t="s">
        <v>149</v>
      </c>
      <c r="B6" s="379" t="s">
        <v>46</v>
      </c>
      <c r="C6" s="379"/>
      <c r="D6" s="379"/>
      <c r="E6" s="97" t="s">
        <v>150</v>
      </c>
      <c r="F6" s="380" t="s">
        <v>45</v>
      </c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</row>
    <row r="7" spans="1:19">
      <c r="A7" s="394" t="s">
        <v>151</v>
      </c>
      <c r="B7" s="395" t="s">
        <v>152</v>
      </c>
      <c r="C7" s="396" t="s">
        <v>153</v>
      </c>
      <c r="D7" s="386" t="s">
        <v>154</v>
      </c>
      <c r="E7" s="386"/>
      <c r="F7" s="386"/>
      <c r="G7" s="386" t="s">
        <v>155</v>
      </c>
      <c r="H7" s="386"/>
      <c r="I7" s="386"/>
      <c r="J7" s="386" t="s">
        <v>155</v>
      </c>
      <c r="K7" s="386"/>
      <c r="L7" s="386"/>
      <c r="M7" s="386" t="s">
        <v>155</v>
      </c>
      <c r="N7" s="386"/>
      <c r="O7" s="386"/>
      <c r="P7" s="387" t="s">
        <v>156</v>
      </c>
      <c r="Q7" s="387"/>
      <c r="R7" s="387"/>
    </row>
    <row r="8" spans="1:19" ht="60">
      <c r="A8" s="394"/>
      <c r="B8" s="395"/>
      <c r="C8" s="396"/>
      <c r="D8" s="309" t="s">
        <v>157</v>
      </c>
      <c r="E8" s="310" t="s">
        <v>158</v>
      </c>
      <c r="F8" s="311" t="s">
        <v>159</v>
      </c>
      <c r="G8" s="312" t="s">
        <v>160</v>
      </c>
      <c r="H8" s="310" t="s">
        <v>161</v>
      </c>
      <c r="I8" s="313" t="s">
        <v>195</v>
      </c>
      <c r="J8" s="312" t="s">
        <v>163</v>
      </c>
      <c r="K8" s="310" t="s">
        <v>164</v>
      </c>
      <c r="L8" s="313" t="s">
        <v>165</v>
      </c>
      <c r="M8" s="312" t="s">
        <v>166</v>
      </c>
      <c r="N8" s="310" t="s">
        <v>167</v>
      </c>
      <c r="O8" s="313" t="s">
        <v>168</v>
      </c>
      <c r="P8" s="312" t="s">
        <v>169</v>
      </c>
      <c r="Q8" s="310" t="s">
        <v>170</v>
      </c>
      <c r="R8" s="314" t="s">
        <v>171</v>
      </c>
    </row>
    <row r="9" spans="1:19" ht="15.75" thickBot="1">
      <c r="A9" s="315"/>
      <c r="B9" s="316"/>
      <c r="C9" s="316"/>
      <c r="D9" s="316" t="s">
        <v>19</v>
      </c>
      <c r="E9" s="316" t="s">
        <v>20</v>
      </c>
      <c r="F9" s="316" t="s">
        <v>21</v>
      </c>
      <c r="G9" s="316" t="s">
        <v>22</v>
      </c>
      <c r="H9" s="316" t="s">
        <v>23</v>
      </c>
      <c r="I9" s="316" t="s">
        <v>24</v>
      </c>
      <c r="J9" s="316" t="s">
        <v>172</v>
      </c>
      <c r="K9" s="316" t="s">
        <v>26</v>
      </c>
      <c r="L9" s="316" t="s">
        <v>27</v>
      </c>
      <c r="M9" s="316" t="s">
        <v>173</v>
      </c>
      <c r="N9" s="316" t="s">
        <v>174</v>
      </c>
      <c r="O9" s="316" t="s">
        <v>175</v>
      </c>
      <c r="P9" s="316" t="s">
        <v>176</v>
      </c>
      <c r="Q9" s="316" t="s">
        <v>177</v>
      </c>
      <c r="R9" s="317" t="s">
        <v>178</v>
      </c>
    </row>
    <row r="10" spans="1:19" ht="15.75" thickTop="1">
      <c r="A10" s="483" t="s">
        <v>179</v>
      </c>
      <c r="B10" s="483"/>
      <c r="C10" s="318"/>
      <c r="D10" s="319"/>
      <c r="E10" s="318"/>
      <c r="F10" s="319"/>
      <c r="G10" s="318"/>
      <c r="H10" s="319"/>
      <c r="I10" s="320"/>
      <c r="J10" s="318"/>
      <c r="K10" s="319"/>
      <c r="L10" s="320"/>
      <c r="M10" s="318"/>
      <c r="N10" s="319"/>
      <c r="O10" s="320"/>
      <c r="P10" s="318"/>
      <c r="Q10" s="319"/>
      <c r="R10" s="321"/>
    </row>
    <row r="11" spans="1:19" ht="24">
      <c r="A11" s="98" t="s">
        <v>475</v>
      </c>
      <c r="B11" s="322" t="s">
        <v>476</v>
      </c>
      <c r="C11" s="99" t="s">
        <v>477</v>
      </c>
      <c r="D11" s="102">
        <v>50631</v>
      </c>
      <c r="E11" s="100">
        <v>5309265379</v>
      </c>
      <c r="F11" s="101">
        <f t="shared" ref="F11:F29" si="0">E11/D11</f>
        <v>104861.94977385396</v>
      </c>
      <c r="G11" s="102">
        <v>61000</v>
      </c>
      <c r="H11" s="100">
        <v>7302000000</v>
      </c>
      <c r="I11" s="101">
        <f t="shared" ref="I11:I27" si="1">H11/G11</f>
        <v>119704.91803278688</v>
      </c>
      <c r="J11" s="102">
        <v>61000</v>
      </c>
      <c r="K11" s="100">
        <v>7302000000</v>
      </c>
      <c r="L11" s="101">
        <f t="shared" ref="L11:L29" si="2">K11/J11</f>
        <v>119704.91803278688</v>
      </c>
      <c r="M11" s="100">
        <v>48389</v>
      </c>
      <c r="N11" s="100">
        <v>1131611281</v>
      </c>
      <c r="O11" s="101">
        <f t="shared" ref="O11" si="3">N11/M11</f>
        <v>23385.713302610096</v>
      </c>
      <c r="P11" s="100">
        <f t="shared" ref="P11" si="4">O11-F11</f>
        <v>-81476.236471243872</v>
      </c>
      <c r="Q11" s="100">
        <f t="shared" ref="Q11" si="5">O11-I11</f>
        <v>-96319.204730176789</v>
      </c>
      <c r="R11" s="103">
        <f t="shared" ref="R11" si="6">O11-L11</f>
        <v>-96319.204730176789</v>
      </c>
    </row>
    <row r="12" spans="1:19">
      <c r="A12" s="98" t="s">
        <v>478</v>
      </c>
      <c r="B12" s="322" t="s">
        <v>479</v>
      </c>
      <c r="C12" s="99" t="s">
        <v>432</v>
      </c>
      <c r="D12" s="101">
        <v>95784</v>
      </c>
      <c r="E12" s="100">
        <v>18603924791</v>
      </c>
      <c r="F12" s="101">
        <f t="shared" si="0"/>
        <v>194227.89600559592</v>
      </c>
      <c r="G12" s="102">
        <v>94000</v>
      </c>
      <c r="H12" s="100">
        <v>15268000000</v>
      </c>
      <c r="I12" s="101">
        <f t="shared" si="1"/>
        <v>162425.53191489363</v>
      </c>
      <c r="J12" s="102">
        <v>94000</v>
      </c>
      <c r="K12" s="100">
        <v>15268000000</v>
      </c>
      <c r="L12" s="101">
        <f t="shared" si="2"/>
        <v>162425.53191489363</v>
      </c>
      <c r="M12" s="100">
        <v>97384</v>
      </c>
      <c r="N12" s="100">
        <v>5744710908</v>
      </c>
      <c r="O12" s="101">
        <f t="shared" ref="O12:O23" si="7">N12/M12</f>
        <v>58990.295202497327</v>
      </c>
      <c r="P12" s="100">
        <f t="shared" ref="P12:P29" si="8">O12-F12</f>
        <v>-135237.60080309858</v>
      </c>
      <c r="Q12" s="100">
        <f t="shared" ref="Q12:Q29" si="9">O12-I12</f>
        <v>-103435.23671239629</v>
      </c>
      <c r="R12" s="103">
        <f t="shared" ref="R12:R29" si="10">O12-L12</f>
        <v>-103435.23671239629</v>
      </c>
    </row>
    <row r="13" spans="1:19" ht="24">
      <c r="A13" s="98" t="s">
        <v>480</v>
      </c>
      <c r="B13" s="322" t="s">
        <v>481</v>
      </c>
      <c r="C13" s="99" t="s">
        <v>477</v>
      </c>
      <c r="D13" s="101">
        <v>242</v>
      </c>
      <c r="E13" s="100">
        <v>478453948</v>
      </c>
      <c r="F13" s="101">
        <f t="shared" si="0"/>
        <v>1977082.429752066</v>
      </c>
      <c r="G13" s="102">
        <v>150</v>
      </c>
      <c r="H13" s="100">
        <v>482163000</v>
      </c>
      <c r="I13" s="101">
        <f t="shared" si="1"/>
        <v>3214420</v>
      </c>
      <c r="J13" s="102">
        <v>150</v>
      </c>
      <c r="K13" s="100">
        <v>483163000</v>
      </c>
      <c r="L13" s="101">
        <f t="shared" si="2"/>
        <v>3221086.6666666665</v>
      </c>
      <c r="M13" s="100">
        <v>190</v>
      </c>
      <c r="N13" s="100">
        <v>158403708</v>
      </c>
      <c r="O13" s="101">
        <f t="shared" si="7"/>
        <v>833703.72631578951</v>
      </c>
      <c r="P13" s="100">
        <f t="shared" si="8"/>
        <v>-1143378.7034362764</v>
      </c>
      <c r="Q13" s="100">
        <f t="shared" si="9"/>
        <v>-2380716.2736842106</v>
      </c>
      <c r="R13" s="103">
        <f t="shared" si="10"/>
        <v>-2387382.9403508771</v>
      </c>
    </row>
    <row r="14" spans="1:19">
      <c r="A14" s="98" t="s">
        <v>482</v>
      </c>
      <c r="B14" s="322" t="s">
        <v>483</v>
      </c>
      <c r="C14" s="99" t="s">
        <v>477</v>
      </c>
      <c r="D14" s="101">
        <v>23225</v>
      </c>
      <c r="E14" s="100">
        <v>1482355000</v>
      </c>
      <c r="F14" s="101">
        <f t="shared" si="0"/>
        <v>63825.83423035522</v>
      </c>
      <c r="G14" s="102">
        <v>33000</v>
      </c>
      <c r="H14" s="100">
        <v>2300000000</v>
      </c>
      <c r="I14" s="101">
        <f t="shared" si="1"/>
        <v>69696.969696969696</v>
      </c>
      <c r="J14" s="102">
        <v>33000</v>
      </c>
      <c r="K14" s="100">
        <v>2300000000</v>
      </c>
      <c r="L14" s="101">
        <f t="shared" si="2"/>
        <v>69696.969696969696</v>
      </c>
      <c r="M14" s="100">
        <f>1349+5912</f>
        <v>7261</v>
      </c>
      <c r="N14" s="100">
        <v>500000000</v>
      </c>
      <c r="O14" s="101">
        <f t="shared" si="7"/>
        <v>68861.038424459446</v>
      </c>
      <c r="P14" s="100">
        <f t="shared" si="8"/>
        <v>5035.2041941042262</v>
      </c>
      <c r="Q14" s="100">
        <f t="shared" si="9"/>
        <v>-835.93127251024998</v>
      </c>
      <c r="R14" s="103">
        <f t="shared" si="10"/>
        <v>-835.93127251024998</v>
      </c>
      <c r="S14" s="12">
        <f>N14/K14</f>
        <v>0.21739130434782608</v>
      </c>
    </row>
    <row r="15" spans="1:19">
      <c r="A15" s="98" t="s">
        <v>484</v>
      </c>
      <c r="B15" s="322" t="s">
        <v>485</v>
      </c>
      <c r="C15" s="99" t="s">
        <v>432</v>
      </c>
      <c r="D15" s="101">
        <v>12</v>
      </c>
      <c r="E15" s="100">
        <v>13931481</v>
      </c>
      <c r="F15" s="101">
        <f t="shared" si="0"/>
        <v>1160956.75</v>
      </c>
      <c r="G15" s="102">
        <v>1</v>
      </c>
      <c r="H15" s="100">
        <v>14029000</v>
      </c>
      <c r="I15" s="101">
        <f t="shared" si="1"/>
        <v>14029000</v>
      </c>
      <c r="J15" s="102">
        <v>1</v>
      </c>
      <c r="K15" s="100">
        <v>14029000</v>
      </c>
      <c r="L15" s="101">
        <f t="shared" si="2"/>
        <v>14029000</v>
      </c>
      <c r="M15" s="100">
        <v>5</v>
      </c>
      <c r="N15" s="100">
        <v>5354142</v>
      </c>
      <c r="O15" s="101">
        <f t="shared" si="7"/>
        <v>1070828.3999999999</v>
      </c>
      <c r="P15" s="100">
        <f t="shared" si="8"/>
        <v>-90128.350000000093</v>
      </c>
      <c r="Q15" s="100">
        <f t="shared" si="9"/>
        <v>-12958171.6</v>
      </c>
      <c r="R15" s="103">
        <f t="shared" si="10"/>
        <v>-12958171.6</v>
      </c>
    </row>
    <row r="16" spans="1:19" ht="24">
      <c r="A16" s="98" t="s">
        <v>486</v>
      </c>
      <c r="B16" s="322" t="s">
        <v>487</v>
      </c>
      <c r="C16" s="99" t="s">
        <v>442</v>
      </c>
      <c r="D16" s="101">
        <v>27</v>
      </c>
      <c r="E16" s="100">
        <v>13583848</v>
      </c>
      <c r="F16" s="101">
        <f t="shared" si="0"/>
        <v>503105.48148148146</v>
      </c>
      <c r="G16" s="102">
        <v>150</v>
      </c>
      <c r="H16" s="100">
        <v>80000000</v>
      </c>
      <c r="I16" s="101">
        <f t="shared" si="1"/>
        <v>533333.33333333337</v>
      </c>
      <c r="J16" s="102">
        <v>150</v>
      </c>
      <c r="K16" s="100">
        <v>44411383</v>
      </c>
      <c r="L16" s="101">
        <f t="shared" si="2"/>
        <v>296075.88666666666</v>
      </c>
      <c r="M16" s="100">
        <v>28</v>
      </c>
      <c r="N16" s="100">
        <v>2400480</v>
      </c>
      <c r="O16" s="101">
        <f t="shared" si="7"/>
        <v>85731.428571428565</v>
      </c>
      <c r="P16" s="100">
        <f t="shared" si="8"/>
        <v>-417374.05291005288</v>
      </c>
      <c r="Q16" s="100">
        <f t="shared" si="9"/>
        <v>-447601.90476190479</v>
      </c>
      <c r="R16" s="103">
        <f t="shared" si="10"/>
        <v>-210344.45809523808</v>
      </c>
    </row>
    <row r="17" spans="1:18" ht="39" customHeight="1">
      <c r="A17" s="98" t="s">
        <v>488</v>
      </c>
      <c r="B17" s="322" t="s">
        <v>489</v>
      </c>
      <c r="C17" s="99" t="s">
        <v>442</v>
      </c>
      <c r="D17" s="101">
        <v>11</v>
      </c>
      <c r="E17" s="100">
        <v>347402955.81</v>
      </c>
      <c r="F17" s="101">
        <f t="shared" si="0"/>
        <v>31582086.891818181</v>
      </c>
      <c r="G17" s="102">
        <v>95</v>
      </c>
      <c r="H17" s="100">
        <v>400000000</v>
      </c>
      <c r="I17" s="101">
        <f t="shared" si="1"/>
        <v>4210526.3157894732</v>
      </c>
      <c r="J17" s="102">
        <v>95</v>
      </c>
      <c r="K17" s="100">
        <v>435588617</v>
      </c>
      <c r="L17" s="101">
        <f t="shared" si="2"/>
        <v>4585143.3368421057</v>
      </c>
      <c r="M17" s="100">
        <v>84</v>
      </c>
      <c r="N17" s="100">
        <v>106264232.79000001</v>
      </c>
      <c r="O17" s="101">
        <f t="shared" si="7"/>
        <v>1265050.390357143</v>
      </c>
      <c r="P17" s="100">
        <f t="shared" si="8"/>
        <v>-30317036.501461037</v>
      </c>
      <c r="Q17" s="100">
        <f t="shared" si="9"/>
        <v>-2945475.92543233</v>
      </c>
      <c r="R17" s="103">
        <f t="shared" si="10"/>
        <v>-3320092.9464849625</v>
      </c>
    </row>
    <row r="18" spans="1:18">
      <c r="A18" s="98" t="s">
        <v>490</v>
      </c>
      <c r="B18" s="322" t="s">
        <v>491</v>
      </c>
      <c r="C18" s="99" t="s">
        <v>492</v>
      </c>
      <c r="D18" s="101">
        <v>154</v>
      </c>
      <c r="E18" s="100">
        <v>310610212</v>
      </c>
      <c r="F18" s="101">
        <f t="shared" si="0"/>
        <v>2016949.4285714286</v>
      </c>
      <c r="G18" s="102">
        <v>150</v>
      </c>
      <c r="H18" s="100">
        <v>316300000</v>
      </c>
      <c r="I18" s="101">
        <f t="shared" si="1"/>
        <v>2108666.6666666665</v>
      </c>
      <c r="J18" s="102">
        <v>150</v>
      </c>
      <c r="K18" s="100">
        <v>316300000</v>
      </c>
      <c r="L18" s="101">
        <f t="shared" si="2"/>
        <v>2108666.6666666665</v>
      </c>
      <c r="M18" s="100">
        <v>149</v>
      </c>
      <c r="N18" s="100">
        <v>101429704</v>
      </c>
      <c r="O18" s="101">
        <f t="shared" si="7"/>
        <v>680736.26845637581</v>
      </c>
      <c r="P18" s="100">
        <f t="shared" si="8"/>
        <v>-1336213.1601150529</v>
      </c>
      <c r="Q18" s="100">
        <f t="shared" si="9"/>
        <v>-1427930.3982102908</v>
      </c>
      <c r="R18" s="103">
        <f t="shared" si="10"/>
        <v>-1427930.3982102908</v>
      </c>
    </row>
    <row r="19" spans="1:18">
      <c r="A19" s="98" t="s">
        <v>493</v>
      </c>
      <c r="B19" s="322" t="s">
        <v>494</v>
      </c>
      <c r="C19" s="99" t="s">
        <v>492</v>
      </c>
      <c r="D19" s="101">
        <v>486</v>
      </c>
      <c r="E19" s="100">
        <v>257052020.40000001</v>
      </c>
      <c r="F19" s="101">
        <f t="shared" si="0"/>
        <v>528913.62222222227</v>
      </c>
      <c r="G19" s="102">
        <v>310</v>
      </c>
      <c r="H19" s="100">
        <v>254960000</v>
      </c>
      <c r="I19" s="101">
        <f t="shared" si="1"/>
        <v>822451.61290322582</v>
      </c>
      <c r="J19" s="102">
        <v>310</v>
      </c>
      <c r="K19" s="100">
        <v>254960000</v>
      </c>
      <c r="L19" s="101">
        <f t="shared" si="2"/>
        <v>822451.61290322582</v>
      </c>
      <c r="M19" s="100">
        <v>359</v>
      </c>
      <c r="N19" s="100">
        <v>84853023.879999995</v>
      </c>
      <c r="O19" s="101">
        <f t="shared" si="7"/>
        <v>236359.39799442896</v>
      </c>
      <c r="P19" s="100">
        <f t="shared" si="8"/>
        <v>-292554.22422779328</v>
      </c>
      <c r="Q19" s="100">
        <f t="shared" si="9"/>
        <v>-586092.21490879683</v>
      </c>
      <c r="R19" s="103">
        <f t="shared" si="10"/>
        <v>-586092.21490879683</v>
      </c>
    </row>
    <row r="20" spans="1:18">
      <c r="A20" s="98" t="s">
        <v>495</v>
      </c>
      <c r="B20" s="322" t="s">
        <v>496</v>
      </c>
      <c r="C20" s="99"/>
      <c r="D20" s="101">
        <v>90</v>
      </c>
      <c r="E20" s="100">
        <v>380102440</v>
      </c>
      <c r="F20" s="101">
        <f t="shared" si="0"/>
        <v>4223360.444444444</v>
      </c>
      <c r="G20" s="102">
        <v>0</v>
      </c>
      <c r="H20" s="100">
        <v>0</v>
      </c>
      <c r="I20" s="101" t="e">
        <f t="shared" si="1"/>
        <v>#DIV/0!</v>
      </c>
      <c r="J20" s="102">
        <v>0</v>
      </c>
      <c r="K20" s="100">
        <v>0</v>
      </c>
      <c r="L20" s="101" t="e">
        <f t="shared" si="2"/>
        <v>#DIV/0!</v>
      </c>
      <c r="M20" s="100">
        <v>0</v>
      </c>
      <c r="N20" s="100">
        <v>0</v>
      </c>
      <c r="O20" s="101" t="e">
        <f t="shared" si="7"/>
        <v>#DIV/0!</v>
      </c>
      <c r="P20" s="100" t="e">
        <f t="shared" si="8"/>
        <v>#DIV/0!</v>
      </c>
      <c r="Q20" s="100" t="e">
        <f t="shared" si="9"/>
        <v>#DIV/0!</v>
      </c>
      <c r="R20" s="103" t="e">
        <f t="shared" si="10"/>
        <v>#DIV/0!</v>
      </c>
    </row>
    <row r="21" spans="1:18" ht="24">
      <c r="A21" s="98" t="s">
        <v>497</v>
      </c>
      <c r="B21" s="322" t="s">
        <v>498</v>
      </c>
      <c r="C21" s="99" t="s">
        <v>492</v>
      </c>
      <c r="D21" s="101">
        <v>267</v>
      </c>
      <c r="E21" s="100">
        <v>301342572.75999999</v>
      </c>
      <c r="F21" s="101">
        <f t="shared" si="0"/>
        <v>1128623.8680149813</v>
      </c>
      <c r="G21" s="102">
        <v>160</v>
      </c>
      <c r="H21" s="100">
        <v>297138000</v>
      </c>
      <c r="I21" s="101">
        <f t="shared" si="1"/>
        <v>1857112.5</v>
      </c>
      <c r="J21" s="102">
        <v>160</v>
      </c>
      <c r="K21" s="100">
        <v>297138000</v>
      </c>
      <c r="L21" s="101">
        <f t="shared" si="2"/>
        <v>1857112.5</v>
      </c>
      <c r="M21" s="100">
        <v>218</v>
      </c>
      <c r="N21" s="100">
        <v>103482995.40000001</v>
      </c>
      <c r="O21" s="101">
        <f t="shared" si="7"/>
        <v>474692.63944954134</v>
      </c>
      <c r="P21" s="100">
        <f t="shared" si="8"/>
        <v>-653931.22856543993</v>
      </c>
      <c r="Q21" s="100">
        <f t="shared" si="9"/>
        <v>-1382419.8605504585</v>
      </c>
      <c r="R21" s="103">
        <f t="shared" si="10"/>
        <v>-1382419.8605504585</v>
      </c>
    </row>
    <row r="22" spans="1:18" ht="24">
      <c r="A22" s="98" t="s">
        <v>499</v>
      </c>
      <c r="B22" s="322" t="s">
        <v>500</v>
      </c>
      <c r="C22" s="99" t="s">
        <v>501</v>
      </c>
      <c r="D22" s="101">
        <v>7848</v>
      </c>
      <c r="E22" s="100">
        <v>829350720</v>
      </c>
      <c r="F22" s="101">
        <f t="shared" si="0"/>
        <v>105676.69724770643</v>
      </c>
      <c r="G22" s="102">
        <v>8300</v>
      </c>
      <c r="H22" s="100">
        <v>850000000</v>
      </c>
      <c r="I22" s="101">
        <f t="shared" si="1"/>
        <v>102409.63855421687</v>
      </c>
      <c r="J22" s="102">
        <v>8300</v>
      </c>
      <c r="K22" s="100">
        <v>850000000</v>
      </c>
      <c r="L22" s="101">
        <f t="shared" si="2"/>
        <v>102409.63855421687</v>
      </c>
      <c r="M22" s="100">
        <v>7762</v>
      </c>
      <c r="N22" s="100">
        <v>346444560</v>
      </c>
      <c r="O22" s="101">
        <f t="shared" si="7"/>
        <v>44633.414068539038</v>
      </c>
      <c r="P22" s="100">
        <f t="shared" si="8"/>
        <v>-61043.283179167389</v>
      </c>
      <c r="Q22" s="100">
        <f t="shared" si="9"/>
        <v>-57776.224485677834</v>
      </c>
      <c r="R22" s="103">
        <f t="shared" si="10"/>
        <v>-57776.224485677834</v>
      </c>
    </row>
    <row r="23" spans="1:18" ht="24">
      <c r="A23" s="98" t="s">
        <v>566</v>
      </c>
      <c r="B23" s="322" t="s">
        <v>567</v>
      </c>
      <c r="C23" s="99" t="s">
        <v>217</v>
      </c>
      <c r="D23" s="104">
        <v>0</v>
      </c>
      <c r="E23" s="104">
        <v>0</v>
      </c>
      <c r="F23" s="101" t="e">
        <f t="shared" si="0"/>
        <v>#DIV/0!</v>
      </c>
      <c r="G23" s="102">
        <v>0</v>
      </c>
      <c r="H23" s="104">
        <v>0</v>
      </c>
      <c r="I23" s="101" t="e">
        <f t="shared" si="1"/>
        <v>#DIV/0!</v>
      </c>
      <c r="J23" s="104"/>
      <c r="K23" s="100"/>
      <c r="L23" s="101" t="e">
        <f t="shared" si="2"/>
        <v>#DIV/0!</v>
      </c>
      <c r="M23" s="100"/>
      <c r="N23" s="104"/>
      <c r="O23" s="101" t="e">
        <f t="shared" si="7"/>
        <v>#DIV/0!</v>
      </c>
      <c r="P23" s="100" t="e">
        <f t="shared" si="8"/>
        <v>#DIV/0!</v>
      </c>
      <c r="Q23" s="100" t="e">
        <f t="shared" si="9"/>
        <v>#DIV/0!</v>
      </c>
      <c r="R23" s="103" t="e">
        <f t="shared" si="10"/>
        <v>#DIV/0!</v>
      </c>
    </row>
    <row r="24" spans="1:18" ht="24">
      <c r="A24" s="98" t="s">
        <v>568</v>
      </c>
      <c r="B24" s="322" t="s">
        <v>569</v>
      </c>
      <c r="C24" s="99" t="s">
        <v>300</v>
      </c>
      <c r="D24" s="104">
        <v>0</v>
      </c>
      <c r="E24" s="104">
        <v>0</v>
      </c>
      <c r="F24" s="101" t="e">
        <f t="shared" si="0"/>
        <v>#DIV/0!</v>
      </c>
      <c r="G24" s="102">
        <v>0</v>
      </c>
      <c r="H24" s="104">
        <v>0</v>
      </c>
      <c r="I24" s="101" t="e">
        <f t="shared" si="1"/>
        <v>#DIV/0!</v>
      </c>
      <c r="J24" s="323"/>
      <c r="K24" s="104"/>
      <c r="L24" s="101" t="e">
        <f t="shared" si="2"/>
        <v>#DIV/0!</v>
      </c>
      <c r="M24" s="100"/>
      <c r="N24" s="104"/>
      <c r="O24" s="101" t="e">
        <f t="shared" ref="O24:O29" si="11">N24/M24</f>
        <v>#DIV/0!</v>
      </c>
      <c r="P24" s="100" t="e">
        <f t="shared" si="8"/>
        <v>#DIV/0!</v>
      </c>
      <c r="Q24" s="100" t="e">
        <f t="shared" si="9"/>
        <v>#DIV/0!</v>
      </c>
      <c r="R24" s="103" t="e">
        <f t="shared" si="10"/>
        <v>#DIV/0!</v>
      </c>
    </row>
    <row r="25" spans="1:18">
      <c r="A25" s="98" t="s">
        <v>502</v>
      </c>
      <c r="B25" s="322" t="s">
        <v>503</v>
      </c>
      <c r="C25" s="99" t="s">
        <v>217</v>
      </c>
      <c r="D25" s="104">
        <v>250</v>
      </c>
      <c r="E25" s="104">
        <v>2543467.2000000002</v>
      </c>
      <c r="F25" s="101">
        <f t="shared" si="0"/>
        <v>10173.8688</v>
      </c>
      <c r="G25" s="102">
        <v>0</v>
      </c>
      <c r="H25" s="104">
        <v>0</v>
      </c>
      <c r="I25" s="101" t="e">
        <f t="shared" si="1"/>
        <v>#DIV/0!</v>
      </c>
      <c r="J25" s="104"/>
      <c r="K25" s="104"/>
      <c r="L25" s="101" t="e">
        <f t="shared" si="2"/>
        <v>#DIV/0!</v>
      </c>
      <c r="M25" s="100"/>
      <c r="N25" s="104"/>
      <c r="O25" s="101" t="e">
        <f t="shared" si="11"/>
        <v>#DIV/0!</v>
      </c>
      <c r="P25" s="100" t="e">
        <f t="shared" si="8"/>
        <v>#DIV/0!</v>
      </c>
      <c r="Q25" s="100" t="e">
        <f t="shared" si="9"/>
        <v>#DIV/0!</v>
      </c>
      <c r="R25" s="103" t="e">
        <f t="shared" si="10"/>
        <v>#DIV/0!</v>
      </c>
    </row>
    <row r="26" spans="1:18">
      <c r="A26" s="98" t="s">
        <v>504</v>
      </c>
      <c r="B26" s="322" t="s">
        <v>505</v>
      </c>
      <c r="C26" s="99" t="s">
        <v>217</v>
      </c>
      <c r="D26" s="104">
        <v>1250</v>
      </c>
      <c r="E26" s="104">
        <v>93635580</v>
      </c>
      <c r="F26" s="101">
        <f t="shared" si="0"/>
        <v>74908.464000000007</v>
      </c>
      <c r="G26" s="102">
        <v>0</v>
      </c>
      <c r="H26" s="104">
        <v>71028117</v>
      </c>
      <c r="I26" s="101" t="e">
        <f t="shared" si="1"/>
        <v>#DIV/0!</v>
      </c>
      <c r="J26" s="104"/>
      <c r="K26" s="104">
        <v>71028117</v>
      </c>
      <c r="L26" s="101" t="e">
        <f t="shared" si="2"/>
        <v>#DIV/0!</v>
      </c>
      <c r="M26" s="100"/>
      <c r="N26" s="104">
        <v>37577820</v>
      </c>
      <c r="O26" s="101" t="e">
        <f t="shared" si="11"/>
        <v>#DIV/0!</v>
      </c>
      <c r="P26" s="100" t="e">
        <f t="shared" si="8"/>
        <v>#DIV/0!</v>
      </c>
      <c r="Q26" s="100" t="e">
        <f t="shared" si="9"/>
        <v>#DIV/0!</v>
      </c>
      <c r="R26" s="103" t="e">
        <f t="shared" si="10"/>
        <v>#DIV/0!</v>
      </c>
    </row>
    <row r="27" spans="1:18" ht="24">
      <c r="A27" s="98" t="s">
        <v>506</v>
      </c>
      <c r="B27" s="322" t="s">
        <v>507</v>
      </c>
      <c r="C27" s="99" t="s">
        <v>355</v>
      </c>
      <c r="D27" s="100">
        <v>0</v>
      </c>
      <c r="E27" s="100">
        <v>1199878</v>
      </c>
      <c r="F27" s="101" t="e">
        <f t="shared" si="0"/>
        <v>#DIV/0!</v>
      </c>
      <c r="G27" s="100"/>
      <c r="H27" s="100">
        <v>7800000</v>
      </c>
      <c r="I27" s="101" t="e">
        <f t="shared" si="1"/>
        <v>#DIV/0!</v>
      </c>
      <c r="J27" s="100"/>
      <c r="K27" s="100">
        <v>7800000</v>
      </c>
      <c r="L27" s="101" t="e">
        <f t="shared" si="2"/>
        <v>#DIV/0!</v>
      </c>
      <c r="M27" s="100"/>
      <c r="N27" s="100"/>
      <c r="O27" s="101" t="e">
        <f t="shared" si="11"/>
        <v>#DIV/0!</v>
      </c>
      <c r="P27" s="100" t="e">
        <f t="shared" si="8"/>
        <v>#DIV/0!</v>
      </c>
      <c r="Q27" s="100" t="e">
        <f t="shared" si="9"/>
        <v>#DIV/0!</v>
      </c>
      <c r="R27" s="103" t="e">
        <f t="shared" si="10"/>
        <v>#DIV/0!</v>
      </c>
    </row>
    <row r="28" spans="1:18" ht="24">
      <c r="A28" s="98" t="s">
        <v>570</v>
      </c>
      <c r="B28" s="322" t="s">
        <v>571</v>
      </c>
      <c r="C28" s="99" t="s">
        <v>355</v>
      </c>
      <c r="D28" s="100">
        <v>0</v>
      </c>
      <c r="E28" s="100">
        <v>0</v>
      </c>
      <c r="F28" s="101" t="e">
        <f t="shared" si="0"/>
        <v>#DIV/0!</v>
      </c>
      <c r="G28" s="100"/>
      <c r="H28" s="100"/>
      <c r="I28" s="101"/>
      <c r="J28" s="100"/>
      <c r="K28" s="100"/>
      <c r="L28" s="101" t="e">
        <f t="shared" si="2"/>
        <v>#DIV/0!</v>
      </c>
      <c r="M28" s="100"/>
      <c r="N28" s="100"/>
      <c r="O28" s="101" t="e">
        <f t="shared" si="11"/>
        <v>#DIV/0!</v>
      </c>
      <c r="P28" s="100" t="e">
        <f t="shared" si="8"/>
        <v>#DIV/0!</v>
      </c>
      <c r="Q28" s="100" t="e">
        <f t="shared" si="9"/>
        <v>#DIV/0!</v>
      </c>
      <c r="R28" s="103" t="e">
        <f t="shared" si="10"/>
        <v>#DIV/0!</v>
      </c>
    </row>
    <row r="29" spans="1:18">
      <c r="A29" s="98" t="s">
        <v>508</v>
      </c>
      <c r="B29" s="322" t="s">
        <v>509</v>
      </c>
      <c r="C29" s="99" t="s">
        <v>188</v>
      </c>
      <c r="D29" s="100">
        <v>35</v>
      </c>
      <c r="E29" s="100">
        <v>4126680</v>
      </c>
      <c r="F29" s="101">
        <f t="shared" si="0"/>
        <v>117905.14285714286</v>
      </c>
      <c r="G29" s="100"/>
      <c r="H29" s="100">
        <v>66411883</v>
      </c>
      <c r="I29" s="101"/>
      <c r="J29" s="100"/>
      <c r="K29" s="100">
        <v>66411883</v>
      </c>
      <c r="L29" s="101" t="e">
        <f t="shared" si="2"/>
        <v>#DIV/0!</v>
      </c>
      <c r="M29" s="100"/>
      <c r="N29" s="100"/>
      <c r="O29" s="101" t="e">
        <f t="shared" si="11"/>
        <v>#DIV/0!</v>
      </c>
      <c r="P29" s="100" t="e">
        <f t="shared" si="8"/>
        <v>#DIV/0!</v>
      </c>
      <c r="Q29" s="100" t="e">
        <f t="shared" si="9"/>
        <v>#DIV/0!</v>
      </c>
      <c r="R29" s="103" t="e">
        <f t="shared" si="10"/>
        <v>#DIV/0!</v>
      </c>
    </row>
    <row r="30" spans="1:18">
      <c r="A30" s="98" t="s">
        <v>353</v>
      </c>
      <c r="B30" s="322"/>
      <c r="C30" s="99"/>
      <c r="D30" s="100"/>
      <c r="E30" s="100"/>
      <c r="F30" s="101"/>
      <c r="G30" s="100"/>
      <c r="H30" s="100">
        <v>40000000</v>
      </c>
      <c r="I30" s="101"/>
      <c r="J30" s="100"/>
      <c r="K30" s="100">
        <v>40000000</v>
      </c>
      <c r="L30" s="101"/>
      <c r="M30" s="100"/>
      <c r="N30" s="100"/>
      <c r="O30" s="101"/>
      <c r="P30" s="100"/>
      <c r="Q30" s="100"/>
      <c r="R30" s="103"/>
    </row>
    <row r="31" spans="1:18" s="16" customFormat="1">
      <c r="A31" s="106" t="s">
        <v>192</v>
      </c>
      <c r="B31" s="324" t="s">
        <v>91</v>
      </c>
      <c r="C31" s="107"/>
      <c r="D31" s="109"/>
      <c r="E31" s="108">
        <f>SUM(E11:E30)</f>
        <v>28428880973.170002</v>
      </c>
      <c r="F31" s="108"/>
      <c r="G31" s="108"/>
      <c r="H31" s="108">
        <f t="shared" ref="H31:N31" si="12">SUM(H11:H30)</f>
        <v>27749830000</v>
      </c>
      <c r="I31" s="108"/>
      <c r="J31" s="108"/>
      <c r="K31" s="108">
        <f>SUM(K11:K30)</f>
        <v>27750830000</v>
      </c>
      <c r="L31" s="108"/>
      <c r="M31" s="108"/>
      <c r="N31" s="108">
        <f t="shared" si="12"/>
        <v>8322532855.0699997</v>
      </c>
      <c r="O31" s="109"/>
      <c r="P31" s="109"/>
      <c r="Q31" s="109"/>
      <c r="R31" s="110"/>
    </row>
    <row r="32" spans="1:18">
      <c r="A32" s="483" t="s">
        <v>193</v>
      </c>
      <c r="B32" s="483"/>
      <c r="C32" s="318"/>
      <c r="D32" s="325"/>
      <c r="E32" s="326"/>
      <c r="F32" s="327"/>
      <c r="G32" s="325"/>
      <c r="H32" s="326"/>
      <c r="I32" s="327"/>
      <c r="J32" s="325"/>
      <c r="K32" s="326"/>
      <c r="L32" s="327"/>
      <c r="M32" s="325"/>
      <c r="N32" s="326"/>
      <c r="O32" s="327"/>
      <c r="P32" s="325"/>
      <c r="Q32" s="326"/>
      <c r="R32" s="328"/>
    </row>
    <row r="33" spans="1:18" ht="24">
      <c r="A33" s="111" t="s">
        <v>480</v>
      </c>
      <c r="B33" s="112" t="s">
        <v>481</v>
      </c>
      <c r="C33" s="112" t="s">
        <v>477</v>
      </c>
      <c r="D33" s="113"/>
      <c r="E33" s="114">
        <v>187537</v>
      </c>
      <c r="F33" s="113"/>
      <c r="G33" s="113"/>
      <c r="H33" s="114">
        <v>0</v>
      </c>
      <c r="I33" s="113"/>
      <c r="J33" s="113"/>
      <c r="K33" s="114"/>
      <c r="L33" s="113"/>
      <c r="M33" s="113"/>
      <c r="N33" s="114"/>
      <c r="O33" s="113"/>
      <c r="P33" s="104">
        <f>O33-F33</f>
        <v>0</v>
      </c>
      <c r="Q33" s="104">
        <f>O33-I33</f>
        <v>0</v>
      </c>
      <c r="R33" s="105">
        <f>O33-L33</f>
        <v>0</v>
      </c>
    </row>
    <row r="34" spans="1:18">
      <c r="A34" s="111" t="s">
        <v>398</v>
      </c>
      <c r="B34" s="112" t="s">
        <v>399</v>
      </c>
      <c r="C34" s="112"/>
      <c r="D34" s="113"/>
      <c r="E34" s="114">
        <v>79200</v>
      </c>
      <c r="F34" s="113"/>
      <c r="G34" s="113"/>
      <c r="H34" s="114">
        <v>0</v>
      </c>
      <c r="I34" s="113"/>
      <c r="J34" s="113"/>
      <c r="K34" s="114"/>
      <c r="L34" s="113"/>
      <c r="M34" s="113"/>
      <c r="N34" s="114"/>
      <c r="O34" s="113"/>
      <c r="P34" s="104">
        <f>O34-F34</f>
        <v>0</v>
      </c>
      <c r="Q34" s="104">
        <f>O34-I34</f>
        <v>0</v>
      </c>
      <c r="R34" s="105">
        <f>O34-L34</f>
        <v>0</v>
      </c>
    </row>
    <row r="35" spans="1:18" s="18" customFormat="1" ht="15.75" thickBot="1">
      <c r="A35" s="115" t="s">
        <v>192</v>
      </c>
      <c r="B35" s="116" t="s">
        <v>91</v>
      </c>
      <c r="C35" s="116"/>
      <c r="D35" s="117"/>
      <c r="E35" s="118">
        <f>E33+E34</f>
        <v>266737</v>
      </c>
      <c r="F35" s="117"/>
      <c r="G35" s="117"/>
      <c r="H35" s="118">
        <v>0</v>
      </c>
      <c r="I35" s="117"/>
      <c r="J35" s="117"/>
      <c r="K35" s="118">
        <f>K33+K34</f>
        <v>0</v>
      </c>
      <c r="L35" s="117"/>
      <c r="M35" s="117"/>
      <c r="N35" s="118">
        <f>N33+N34</f>
        <v>0</v>
      </c>
      <c r="O35" s="117"/>
      <c r="P35" s="117"/>
      <c r="Q35" s="117"/>
      <c r="R35" s="119"/>
    </row>
    <row r="36" spans="1:18" ht="15.75" thickTop="1">
      <c r="A36" s="484"/>
      <c r="B36" s="484"/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  <c r="R36" s="484"/>
    </row>
    <row r="37" spans="1:18">
      <c r="A37" s="9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customFormat="1" ht="15" customHeight="1">
      <c r="A38" s="451" t="s">
        <v>194</v>
      </c>
      <c r="B38" s="451"/>
      <c r="C38" s="61" t="s">
        <v>81</v>
      </c>
      <c r="D38" s="472" t="s">
        <v>510</v>
      </c>
      <c r="E38" s="472"/>
      <c r="F38" s="451" t="s">
        <v>80</v>
      </c>
      <c r="G38" s="451"/>
      <c r="H38" s="61" t="s">
        <v>81</v>
      </c>
      <c r="I38" s="453" t="s">
        <v>123</v>
      </c>
      <c r="J38" s="454"/>
      <c r="K38" s="472" t="s">
        <v>510</v>
      </c>
      <c r="L38" s="472"/>
      <c r="M38" s="451" t="s">
        <v>80</v>
      </c>
      <c r="N38" s="451"/>
      <c r="O38" s="61" t="s">
        <v>81</v>
      </c>
      <c r="P38" s="453" t="s">
        <v>123</v>
      </c>
      <c r="Q38" s="454"/>
    </row>
    <row r="39" spans="1:18" customFormat="1">
      <c r="A39" s="451"/>
      <c r="B39" s="451"/>
      <c r="C39" s="61" t="s">
        <v>83</v>
      </c>
      <c r="D39" s="472"/>
      <c r="E39" s="472"/>
      <c r="F39" s="451"/>
      <c r="G39" s="451"/>
      <c r="H39" s="61" t="s">
        <v>83</v>
      </c>
      <c r="I39" s="453"/>
      <c r="J39" s="454"/>
      <c r="K39" s="452"/>
      <c r="L39" s="452"/>
      <c r="M39" s="451"/>
      <c r="N39" s="451"/>
      <c r="O39" s="61" t="s">
        <v>83</v>
      </c>
      <c r="P39" s="453"/>
      <c r="Q39" s="454"/>
    </row>
    <row r="40" spans="1:18" customFormat="1" ht="15" customHeight="1">
      <c r="A40" s="451"/>
      <c r="B40" s="451"/>
      <c r="C40" s="61" t="s">
        <v>84</v>
      </c>
      <c r="D40" s="453" t="s">
        <v>535</v>
      </c>
      <c r="E40" s="454"/>
      <c r="F40" s="451"/>
      <c r="G40" s="451"/>
      <c r="H40" s="61" t="s">
        <v>84</v>
      </c>
      <c r="I40" s="453" t="s">
        <v>535</v>
      </c>
      <c r="J40" s="454"/>
      <c r="K40" s="453" t="s">
        <v>535</v>
      </c>
      <c r="L40" s="454"/>
      <c r="M40" s="451"/>
      <c r="N40" s="451"/>
      <c r="O40" s="61" t="s">
        <v>84</v>
      </c>
      <c r="P40" s="453" t="s">
        <v>535</v>
      </c>
      <c r="Q40" s="454"/>
    </row>
  </sheetData>
  <mergeCells count="33">
    <mergeCell ref="M38:N40"/>
    <mergeCell ref="P38:Q38"/>
    <mergeCell ref="D39:E39"/>
    <mergeCell ref="I39:J39"/>
    <mergeCell ref="K39:L39"/>
    <mergeCell ref="P39:Q39"/>
    <mergeCell ref="D40:E40"/>
    <mergeCell ref="I40:J40"/>
    <mergeCell ref="K40:L40"/>
    <mergeCell ref="P40:Q40"/>
    <mergeCell ref="M7:O7"/>
    <mergeCell ref="P7:R7"/>
    <mergeCell ref="A10:B10"/>
    <mergeCell ref="A32:B32"/>
    <mergeCell ref="A36:R36"/>
    <mergeCell ref="A7:A8"/>
    <mergeCell ref="B7:B8"/>
    <mergeCell ref="C7:C8"/>
    <mergeCell ref="D7:F7"/>
    <mergeCell ref="G7:I7"/>
    <mergeCell ref="J7:L7"/>
    <mergeCell ref="A38:B40"/>
    <mergeCell ref="D38:E38"/>
    <mergeCell ref="F38:G40"/>
    <mergeCell ref="I38:J38"/>
    <mergeCell ref="K38:L38"/>
    <mergeCell ref="B6:D6"/>
    <mergeCell ref="F6:R6"/>
    <mergeCell ref="A2:R2"/>
    <mergeCell ref="A3:R3"/>
    <mergeCell ref="A4:R4"/>
    <mergeCell ref="B5:D5"/>
    <mergeCell ref="F5:R5"/>
  </mergeCells>
  <pageMargins left="0" right="0" top="0" bottom="0" header="0" footer="0"/>
  <pageSetup scale="73" orientation="landscape" r:id="rId1"/>
  <colBreaks count="1" manualBreakCount="1">
    <brk id="10" max="1048575" man="1"/>
  </colBreaks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Aneksi nr.1</vt:lpstr>
      <vt:lpstr>Aneksi nr.1.1</vt:lpstr>
      <vt:lpstr>Aneksi nr.1.2</vt:lpstr>
      <vt:lpstr>Aneksi nr.3 01110</vt:lpstr>
      <vt:lpstr>Aneksi nr.3 01190</vt:lpstr>
      <vt:lpstr>Aneksi nr.3 07220</vt:lpstr>
      <vt:lpstr>Aneksi nr.3 07330</vt:lpstr>
      <vt:lpstr>Aneksi nr.3 07450</vt:lpstr>
      <vt:lpstr>Aneksi nr.3 10430</vt:lpstr>
      <vt:lpstr>'Aneksi nr.3 07220'!JR_PAGE_ANCHOR_0_1</vt:lpstr>
      <vt:lpstr>'Aneksi nr.1.1'!Print_Area</vt:lpstr>
      <vt:lpstr>'Aneksi nr.1.2'!Print_Area</vt:lpstr>
      <vt:lpstr>'Aneksi nr.3 01110'!Print_Area</vt:lpstr>
      <vt:lpstr>'Aneksi nr.3 07220'!Print_Area</vt:lpstr>
      <vt:lpstr>'Aneksi nr.3 07330'!Print_Area</vt:lpstr>
      <vt:lpstr>'Aneksi nr.3 10430'!Print_Area</vt:lpstr>
      <vt:lpstr>'Aneksi nr.1.1'!Print_Titles</vt:lpstr>
      <vt:lpstr>'Aneksi nr.1.2'!Print_Titles</vt:lpstr>
      <vt:lpstr>'Aneksi nr.3 01110'!Print_Titles</vt:lpstr>
      <vt:lpstr>'Aneksi nr.3 01190'!Print_Titles</vt:lpstr>
      <vt:lpstr>'Aneksi nr.3 07220'!Print_Titles</vt:lpstr>
      <vt:lpstr>'Aneksi nr.3 07330'!Print_Titles</vt:lpstr>
      <vt:lpstr>'Aneksi nr.3 07450'!Print_Titles</vt:lpstr>
      <vt:lpstr>'Aneksi nr.3 10430'!Print_Titles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Anjeza Gjuzi</cp:lastModifiedBy>
  <cp:lastPrinted>2026-06-08T16:49:04Z</cp:lastPrinted>
  <dcterms:created xsi:type="dcterms:W3CDTF">2026-05-28T06:47:04Z</dcterms:created>
  <dcterms:modified xsi:type="dcterms:W3CDTF">2026-06-08T16:49:21Z</dcterms:modified>
</cp:coreProperties>
</file>